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b/Library/CloudStorage/OneDrive-HypercubeBusinessInnovation/MinIenW/Verantwoording bvov 2022/Verantwoordingsformulieren/"/>
    </mc:Choice>
  </mc:AlternateContent>
  <xr:revisionPtr revIDLastSave="0" documentId="13_ncr:1_{4C4151D3-BEF9-1E49-A865-C56E1B6B6502}" xr6:coauthVersionLast="47" xr6:coauthVersionMax="47" xr10:uidLastSave="{00000000-0000-0000-0000-000000000000}"/>
  <bookViews>
    <workbookView xWindow="3760" yWindow="1800" windowWidth="34660" windowHeight="19160" xr2:uid="{00000000-000D-0000-FFFF-FFFF00000000}"/>
  </bookViews>
  <sheets>
    <sheet name="Verantwoording concessiehouder" sheetId="5" r:id="rId1"/>
    <sheet name="Verantwoording concessie 1" sheetId="2" r:id="rId2"/>
    <sheet name="Verantwoording concessie 2" sheetId="6" r:id="rId3"/>
    <sheet name="Verantwoording concessie 3" sheetId="7" r:id="rId4"/>
    <sheet name="Verantwoording concessie 4" sheetId="8" r:id="rId5"/>
    <sheet name="Verantwoording concessie 5" sheetId="19" r:id="rId6"/>
    <sheet name="Verantwoording concessie 6" sheetId="20" r:id="rId7"/>
    <sheet name="Verantwoording concessie 7" sheetId="21" r:id="rId8"/>
    <sheet name="Verantwoording concessie 8" sheetId="22" r:id="rId9"/>
    <sheet name="Verantwoording concessie 9" sheetId="23" r:id="rId10"/>
    <sheet name="Verantwoording concessie 10" sheetId="24" r:id="rId11"/>
    <sheet name="Verantwoording concessie 11" sheetId="25" r:id="rId12"/>
    <sheet name="Verantwoording concessie 12" sheetId="26" r:id="rId13"/>
    <sheet name="Verantwoording concessie 13" sheetId="2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5" l="1"/>
  <c r="E42" i="5"/>
  <c r="E39" i="5"/>
  <c r="E37" i="5"/>
  <c r="E36" i="5"/>
  <c r="E33" i="5"/>
  <c r="E32" i="5"/>
  <c r="M64" i="27"/>
  <c r="F59" i="27" s="1"/>
  <c r="F55" i="27"/>
  <c r="H47" i="27"/>
  <c r="E51" i="27" s="1"/>
  <c r="E52" i="27" s="1"/>
  <c r="G46" i="27"/>
  <c r="M43" i="27"/>
  <c r="E53" i="27" s="1"/>
  <c r="M34" i="27"/>
  <c r="L34" i="27"/>
  <c r="E26" i="27"/>
  <c r="E16" i="27"/>
  <c r="E13" i="27"/>
  <c r="M64" i="26"/>
  <c r="F59" i="26"/>
  <c r="F55" i="26"/>
  <c r="G46" i="26"/>
  <c r="M34" i="26"/>
  <c r="M43" i="26" s="1"/>
  <c r="L34" i="26"/>
  <c r="E26" i="26"/>
  <c r="H47" i="26" s="1"/>
  <c r="E51" i="26" s="1"/>
  <c r="E52" i="26" s="1"/>
  <c r="E16" i="26"/>
  <c r="E13" i="26"/>
  <c r="M64" i="25"/>
  <c r="F55" i="25" s="1"/>
  <c r="G46" i="25"/>
  <c r="M34" i="25"/>
  <c r="M43" i="25" s="1"/>
  <c r="L34" i="25"/>
  <c r="E26" i="25"/>
  <c r="H47" i="25" s="1"/>
  <c r="E51" i="25" s="1"/>
  <c r="E52" i="25" s="1"/>
  <c r="E16" i="25"/>
  <c r="E13" i="25"/>
  <c r="M64" i="24"/>
  <c r="F59" i="24" s="1"/>
  <c r="F55" i="24"/>
  <c r="H47" i="24"/>
  <c r="E51" i="24" s="1"/>
  <c r="E52" i="24" s="1"/>
  <c r="G46" i="24"/>
  <c r="M43" i="24"/>
  <c r="M44" i="24" s="1"/>
  <c r="M66" i="24" s="1"/>
  <c r="M34" i="24"/>
  <c r="L34" i="24"/>
  <c r="E26" i="24"/>
  <c r="E16" i="24"/>
  <c r="E13" i="24"/>
  <c r="M64" i="23"/>
  <c r="F59" i="23" s="1"/>
  <c r="F55" i="23"/>
  <c r="G46" i="23"/>
  <c r="M34" i="23"/>
  <c r="M43" i="23" s="1"/>
  <c r="L34" i="23"/>
  <c r="E26" i="23"/>
  <c r="H47" i="23" s="1"/>
  <c r="E51" i="23" s="1"/>
  <c r="E52" i="23" s="1"/>
  <c r="E16" i="23"/>
  <c r="E13" i="23"/>
  <c r="M64" i="22"/>
  <c r="F55" i="22" s="1"/>
  <c r="G46" i="22"/>
  <c r="M34" i="22"/>
  <c r="M43" i="22" s="1"/>
  <c r="L34" i="22"/>
  <c r="E26" i="22"/>
  <c r="H47" i="22" s="1"/>
  <c r="E51" i="22" s="1"/>
  <c r="E52" i="22" s="1"/>
  <c r="E16" i="22"/>
  <c r="E13" i="22"/>
  <c r="M64" i="21"/>
  <c r="F59" i="21"/>
  <c r="F55" i="21"/>
  <c r="H47" i="21"/>
  <c r="E51" i="21" s="1"/>
  <c r="E52" i="21" s="1"/>
  <c r="G46" i="21"/>
  <c r="M34" i="21"/>
  <c r="M43" i="21" s="1"/>
  <c r="L34" i="21"/>
  <c r="E26" i="21"/>
  <c r="E16" i="21"/>
  <c r="E13" i="21"/>
  <c r="M64" i="20"/>
  <c r="F59" i="20"/>
  <c r="F55" i="20"/>
  <c r="G46" i="20"/>
  <c r="M34" i="20"/>
  <c r="M43" i="20" s="1"/>
  <c r="L34" i="20"/>
  <c r="E26" i="20"/>
  <c r="H47" i="20" s="1"/>
  <c r="E51" i="20" s="1"/>
  <c r="E52" i="20" s="1"/>
  <c r="E16" i="20"/>
  <c r="E13" i="20"/>
  <c r="M64" i="19"/>
  <c r="F59" i="19"/>
  <c r="F55" i="19"/>
  <c r="H47" i="19"/>
  <c r="E51" i="19" s="1"/>
  <c r="E52" i="19" s="1"/>
  <c r="G46" i="19"/>
  <c r="M43" i="19"/>
  <c r="E53" i="19" s="1"/>
  <c r="M34" i="19"/>
  <c r="L34" i="19"/>
  <c r="E26" i="19"/>
  <c r="E16" i="19"/>
  <c r="E13" i="19"/>
  <c r="G46" i="6"/>
  <c r="G46" i="7"/>
  <c r="G46" i="8"/>
  <c r="G46" i="2"/>
  <c r="M64" i="8"/>
  <c r="F59" i="8"/>
  <c r="F55" i="8"/>
  <c r="H47" i="8"/>
  <c r="E51" i="8" s="1"/>
  <c r="E52" i="8" s="1"/>
  <c r="M34" i="8"/>
  <c r="M43" i="8" s="1"/>
  <c r="L34" i="8"/>
  <c r="E26" i="8"/>
  <c r="E16" i="8"/>
  <c r="E13" i="8"/>
  <c r="M64" i="7"/>
  <c r="F59" i="7"/>
  <c r="F55" i="7"/>
  <c r="M34" i="7"/>
  <c r="M43" i="7" s="1"/>
  <c r="L34" i="7"/>
  <c r="E26" i="7"/>
  <c r="H47" i="7" s="1"/>
  <c r="E51" i="7" s="1"/>
  <c r="E52" i="7" s="1"/>
  <c r="E16" i="7"/>
  <c r="E13" i="7"/>
  <c r="M64" i="6"/>
  <c r="F59" i="6" s="1"/>
  <c r="F55" i="6"/>
  <c r="M34" i="6"/>
  <c r="M43" i="6" s="1"/>
  <c r="L34" i="6"/>
  <c r="E26" i="6"/>
  <c r="H47" i="6" s="1"/>
  <c r="E51" i="6" s="1"/>
  <c r="E52" i="6" s="1"/>
  <c r="E16" i="6"/>
  <c r="E13" i="6"/>
  <c r="E13" i="2"/>
  <c r="E16" i="2"/>
  <c r="D34" i="5"/>
  <c r="M44" i="26" l="1"/>
  <c r="M66" i="26" s="1"/>
  <c r="E53" i="26"/>
  <c r="E53" i="25"/>
  <c r="E54" i="25" s="1"/>
  <c r="M44" i="25"/>
  <c r="M66" i="25" s="1"/>
  <c r="E54" i="27"/>
  <c r="E54" i="26"/>
  <c r="F59" i="25"/>
  <c r="M44" i="27"/>
  <c r="M66" i="27" s="1"/>
  <c r="E53" i="21"/>
  <c r="M44" i="21"/>
  <c r="M66" i="21" s="1"/>
  <c r="M44" i="23"/>
  <c r="M66" i="23" s="1"/>
  <c r="E53" i="23"/>
  <c r="E54" i="23" s="1"/>
  <c r="E54" i="21"/>
  <c r="M44" i="20"/>
  <c r="M66" i="20" s="1"/>
  <c r="E53" i="20"/>
  <c r="E54" i="20" s="1"/>
  <c r="E53" i="22"/>
  <c r="E54" i="22" s="1"/>
  <c r="M44" i="22"/>
  <c r="M66" i="22" s="1"/>
  <c r="E53" i="24"/>
  <c r="E54" i="24" s="1"/>
  <c r="F59" i="22"/>
  <c r="E54" i="19"/>
  <c r="M44" i="19"/>
  <c r="M66" i="19" s="1"/>
  <c r="E53" i="8"/>
  <c r="M44" i="8"/>
  <c r="M66" i="8" s="1"/>
  <c r="E54" i="8"/>
  <c r="E53" i="7"/>
  <c r="M44" i="7"/>
  <c r="M66" i="7" s="1"/>
  <c r="E54" i="7"/>
  <c r="E34" i="5"/>
  <c r="M44" i="6"/>
  <c r="M66" i="6" s="1"/>
  <c r="E53" i="6"/>
  <c r="E54" i="6" s="1"/>
  <c r="E55" i="27" l="1"/>
  <c r="E56" i="27" s="1"/>
  <c r="E58" i="27"/>
  <c r="E59" i="27" s="1"/>
  <c r="E55" i="25"/>
  <c r="E56" i="25" s="1"/>
  <c r="E58" i="25" s="1"/>
  <c r="E59" i="25" s="1"/>
  <c r="E55" i="26"/>
  <c r="E56" i="26" s="1"/>
  <c r="E58" i="26" s="1"/>
  <c r="E59" i="26" s="1"/>
  <c r="E55" i="24"/>
  <c r="E56" i="24" s="1"/>
  <c r="E58" i="24" s="1"/>
  <c r="E59" i="24" s="1"/>
  <c r="E55" i="22"/>
  <c r="E56" i="22" s="1"/>
  <c r="E58" i="22" s="1"/>
  <c r="E59" i="22" s="1"/>
  <c r="E55" i="20"/>
  <c r="E56" i="20" s="1"/>
  <c r="E58" i="20" s="1"/>
  <c r="E59" i="20" s="1"/>
  <c r="E55" i="23"/>
  <c r="E56" i="23" s="1"/>
  <c r="E58" i="23" s="1"/>
  <c r="E59" i="23" s="1"/>
  <c r="E55" i="21"/>
  <c r="E56" i="21" s="1"/>
  <c r="E58" i="21" s="1"/>
  <c r="E59" i="21" s="1"/>
  <c r="E55" i="19"/>
  <c r="E56" i="19" s="1"/>
  <c r="E58" i="19"/>
  <c r="E59" i="19" s="1"/>
  <c r="E55" i="8"/>
  <c r="E56" i="8" s="1"/>
  <c r="E58" i="8" s="1"/>
  <c r="E59" i="8" s="1"/>
  <c r="E55" i="7"/>
  <c r="E56" i="7" s="1"/>
  <c r="E58" i="7" s="1"/>
  <c r="E55" i="6"/>
  <c r="E56" i="6" s="1"/>
  <c r="E58" i="6" s="1"/>
  <c r="E59" i="6" s="1"/>
  <c r="M64" i="2"/>
  <c r="E26" i="2"/>
  <c r="E59" i="7" l="1"/>
  <c r="M34" i="2"/>
  <c r="M43" i="2" s="1"/>
  <c r="E53" i="2" s="1"/>
  <c r="L34" i="2"/>
  <c r="M44" i="2" l="1"/>
  <c r="M66" i="2" s="1"/>
  <c r="H47" i="2" l="1"/>
  <c r="E51" i="2" l="1"/>
  <c r="E52" i="2" s="1"/>
  <c r="E54" i="2" s="1"/>
  <c r="E55" i="2" s="1"/>
  <c r="E56" i="2" l="1"/>
  <c r="E58" i="2" s="1"/>
  <c r="E46" i="5" s="1"/>
  <c r="F55" i="2"/>
  <c r="E59" i="2"/>
  <c r="F5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3D583DB3-C92F-D449-BBB4-609FA6DA328C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1437A874-AAB4-7840-9E6D-A3765388674D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44D2CA6F-AD1F-8143-A06B-28E28380D65E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D03C0345-3844-7946-8346-A77907527746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FE1CF142-F8A0-2D48-9DB8-B8D170864420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70C34694-98DA-2640-9516-E73EABBCF30F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3DBE732D-C07A-3B41-AB53-345FE2180F85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FCD12233-528A-D144-800E-0E5488A8DC6D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93C51F8F-3AB1-984A-A9E5-1255B91D4196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08F1E1C4-9192-5F4B-8E92-65710F23448A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798C1C6D-DF0C-E44C-817F-40985B4628EC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6BB0CCA3-DBAC-AD45-B3D2-7051F557C243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Benard, Wouter</author>
  </authors>
  <commentList>
    <comment ref="L57" authorId="0" shapeId="0" xr:uid="{4859CF60-6BA4-3444-B3F8-9AAA019C0133}">
      <text>
        <r>
          <rPr>
            <sz val="9"/>
            <color rgb="FF000000"/>
            <rFont val="Tahoma"/>
            <family val="2"/>
          </rPr>
          <t xml:space="preserve">bijv. t.b.v. omleiden auto-/fiets-/ loopverkeer op en rond haltes en stations, aanwijzen rustige plekken in voertuigen en treinen, actieve weigering extra instappers bij 'vol', etc.
</t>
        </r>
        <r>
          <rPr>
            <sz val="9"/>
            <color rgb="FF000000"/>
            <rFont val="Tahoma"/>
            <family val="2"/>
          </rPr>
          <t>voor zover dit extra personele kosten op de resultatenrekening van een concessie betreft</t>
        </r>
      </text>
    </comment>
  </commentList>
</comments>
</file>

<file path=xl/sharedStrings.xml><?xml version="1.0" encoding="utf-8"?>
<sst xmlns="http://schemas.openxmlformats.org/spreadsheetml/2006/main" count="942" uniqueCount="71">
  <si>
    <t>Algemene inputs</t>
  </si>
  <si>
    <t>Valuta</t>
  </si>
  <si>
    <t>Nominatie</t>
  </si>
  <si>
    <t>EUR</t>
  </si>
  <si>
    <t>Datum</t>
  </si>
  <si>
    <t>Start datum</t>
  </si>
  <si>
    <t>Subsidies conform contract</t>
  </si>
  <si>
    <t>Vaste exploitatiebijdrage door concessieverlener</t>
  </si>
  <si>
    <t>OCW contract studentenkaart</t>
  </si>
  <si>
    <t>Aanvullende subsidies en opbrengsten</t>
  </si>
  <si>
    <t>Directe opbrengsten van reizigers</t>
  </si>
  <si>
    <t>A1</t>
  </si>
  <si>
    <t>A2</t>
  </si>
  <si>
    <t>O1</t>
  </si>
  <si>
    <t>O2</t>
  </si>
  <si>
    <t>K1</t>
  </si>
  <si>
    <t>B1</t>
  </si>
  <si>
    <t>eind datum</t>
  </si>
  <si>
    <t>Specifieke inputs</t>
  </si>
  <si>
    <t>Naam concessiehouder</t>
  </si>
  <si>
    <t>Naam concessie</t>
  </si>
  <si>
    <t>Naam concessieverlener</t>
  </si>
  <si>
    <t xml:space="preserve">Referentiejaar oude normaal kosten en opbrengsten </t>
  </si>
  <si>
    <t>Prestatieafhankelijke bijdragen concessieverlener</t>
  </si>
  <si>
    <t>O4</t>
  </si>
  <si>
    <t>Template verantwoording BVOV 2022</t>
  </si>
  <si>
    <t>Prijspeil 2022</t>
  </si>
  <si>
    <t>Werkelijke opbrengsten (prijspeil 2022)</t>
  </si>
  <si>
    <t>O3</t>
  </si>
  <si>
    <t>Covid-19 kosten</t>
  </si>
  <si>
    <t>Terugkerende kosten eveneens goedgekeurd in regeling bvov 2020</t>
  </si>
  <si>
    <t>Mondkapjes, handschoenen en andere beschermingsmaatregelen chauffeurs / bestuurders / machinisten / conducteurs / monteurs</t>
  </si>
  <si>
    <t>Ontsmetting / schoonmaak werkplek chauffeurs / bestuurders / machinisten / conducteurs / monteurs</t>
  </si>
  <si>
    <t>Covid-19 testen personeel</t>
  </si>
  <si>
    <t>Extra schoonmaak voertuigen/treinen/kleding/kantoor</t>
  </si>
  <si>
    <t>Tijdelijk inzetten medewerkers die reizigersstromen begeleiden rondom drukke knooppunten ('crowd control', verkeers- en/of reizigersstroomregulatie)</t>
  </si>
  <si>
    <t xml:space="preserve">Communicatiekosten spelregels en van overige Covid-19-zaken </t>
  </si>
  <si>
    <t>Informatievoorziening aan reizigers gericht op het voorkomen van de verspreiding van COVID-19</t>
  </si>
  <si>
    <t>Afronden realisatie goedgekeurde voorzieningen bvov 2020 (met toelichting)</t>
  </si>
  <si>
    <t>Overig met toelichting</t>
  </si>
  <si>
    <t>K2</t>
  </si>
  <si>
    <t>Totaal integrale werkelijke opbrengsten</t>
  </si>
  <si>
    <t xml:space="preserve">Totaal werkelijke kosten (incl. afschrijvingen / financieringskosten) </t>
  </si>
  <si>
    <t xml:space="preserve">Andere opbrengsten </t>
  </si>
  <si>
    <t>Aanvullende eenmalige bijdrage van concessieverlener ter dekking van een restererend tekort</t>
  </si>
  <si>
    <t>Totaal werkelijke opbrengsten exclusief prestatieafhankelijke subsidies en aanvullende bijdrage concessieverlener</t>
  </si>
  <si>
    <t xml:space="preserve">Totaal referentiekosten (incl. afschrijvingen / financieringskosten ) </t>
  </si>
  <si>
    <t>Berekening BVOV 2022</t>
  </si>
  <si>
    <t xml:space="preserve">Tussenresultaat BVOV 2022 </t>
  </si>
  <si>
    <t>Referentiekosten (prijspeil referentiejaar)</t>
  </si>
  <si>
    <t>Totale kosten</t>
  </si>
  <si>
    <t>Kostendekking</t>
  </si>
  <si>
    <t>Totale opbrengsten voor initiele berekening BVOV</t>
  </si>
  <si>
    <t>Verwacht rendement</t>
  </si>
  <si>
    <t>Eventueel afromen BVOV 2022 in geval van rendement</t>
  </si>
  <si>
    <t>Berekening toe te kennen BVOV 2022</t>
  </si>
  <si>
    <t>Rendement 2022 (excl BVOV)</t>
  </si>
  <si>
    <t>Verwacht rendement (incl BVOV)</t>
  </si>
  <si>
    <t>Alleen geel gemarkeerde velden zijn bedoeld voor input. Zie werkbladen per concessie, conform opgave in bijlagen verantwoordingsformulier.</t>
  </si>
  <si>
    <t>n.v.t.</t>
  </si>
  <si>
    <t>Datum indienen verantwoording</t>
  </si>
  <si>
    <t xml:space="preserve">Werkelijke opbrengsten </t>
  </si>
  <si>
    <t>Totaal Covid-19 kosten</t>
  </si>
  <si>
    <t>Werkelijke kosten (prijspeil 2022)</t>
  </si>
  <si>
    <t>Werkelijke kosten</t>
  </si>
  <si>
    <t>Alleen geel gemarkeerde velden zijn bedoeld voor input. Vul werkbladen per concessie in. Totalen verschijnen dan in dit werkblad. Conform opgave over alle concessie op verantwoordingsformulier.</t>
  </si>
  <si>
    <t>Totaal BVOV 2022</t>
  </si>
  <si>
    <t>Extra inzet BOA's/handhavers, voor zover nodig voor het uitvoeren van de in het OV-protocol opgenomen taken en voor bestrijding van zwartrijders</t>
  </si>
  <si>
    <t>euro's</t>
  </si>
  <si>
    <t>Kostendekkingsgraad BVOV 2022</t>
  </si>
  <si>
    <t>Toe te passen index om referentiekosten en opbrengsten op prijspeil 2022 te brengen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</si>
</sst>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€&quot;\ * #,##0.00_);_(&quot;€&quot;\ * \(#,##0.00\);_(&quot;€&quot;\ * &quot;-&quot;??_);_(@_)"/>
    <numFmt numFmtId="164" formatCode="d\ [$-409]mmm\ yy;\-;\-"/>
    <numFmt numFmtId="165" formatCode="#,##0_);\(#,##0\);\-_);@_)"/>
    <numFmt numFmtId="166" formatCode="#,##0.0%_);\(#,##0.0\)%;\-_);@_)"/>
    <numFmt numFmtId="167" formatCode="#,##0.00%_);\(#,##0.00\)%;\-_);@_)"/>
    <numFmt numFmtId="168" formatCode="_(&quot;€&quot;\ * #,##0_);_(&quot;€&quot;\ * \(#,##0\);_(&quot;€&quot;\ * &quot;-&quot;??_);_(@_)"/>
    <numFmt numFmtId="169" formatCode="0.00000000%"/>
    <numFmt numFmtId="170" formatCode="0.0%"/>
    <numFmt numFmtId="171" formatCode="#,##0.0_);\(#,##0.0\);\-_);@_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0">
    <xf numFmtId="0" fontId="0" fillId="0" borderId="0" xfId="0"/>
    <xf numFmtId="0" fontId="1" fillId="2" borderId="0" xfId="0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1" fontId="1" fillId="2" borderId="0" xfId="0" applyNumberFormat="1" applyFont="1" applyFill="1" applyProtection="1">
      <protection locked="0"/>
    </xf>
    <xf numFmtId="0" fontId="1" fillId="0" borderId="0" xfId="0" applyFont="1"/>
    <xf numFmtId="0" fontId="2" fillId="0" borderId="0" xfId="0" applyFont="1"/>
    <xf numFmtId="168" fontId="1" fillId="0" borderId="0" xfId="2" applyNumberFormat="1" applyFont="1" applyFill="1" applyProtection="1"/>
    <xf numFmtId="168" fontId="2" fillId="3" borderId="0" xfId="2" applyNumberFormat="1" applyFont="1" applyFill="1" applyProtection="1"/>
    <xf numFmtId="170" fontId="1" fillId="0" borderId="0" xfId="1" applyNumberFormat="1" applyFont="1" applyProtection="1"/>
    <xf numFmtId="0" fontId="1" fillId="0" borderId="5" xfId="0" applyFont="1" applyBorder="1"/>
    <xf numFmtId="168" fontId="1" fillId="3" borderId="5" xfId="2" applyNumberFormat="1" applyFont="1" applyFill="1" applyBorder="1" applyProtection="1"/>
    <xf numFmtId="10" fontId="6" fillId="6" borderId="0" xfId="1" applyNumberFormat="1" applyFont="1" applyFill="1" applyProtection="1"/>
    <xf numFmtId="165" fontId="1" fillId="0" borderId="0" xfId="0" applyNumberFormat="1" applyFont="1" applyProtection="1">
      <protection locked="0"/>
    </xf>
    <xf numFmtId="165" fontId="1" fillId="2" borderId="7" xfId="0" applyNumberFormat="1" applyFont="1" applyFill="1" applyBorder="1" applyProtection="1">
      <protection locked="0"/>
    </xf>
    <xf numFmtId="168" fontId="2" fillId="3" borderId="8" xfId="2" applyNumberFormat="1" applyFont="1" applyFill="1" applyBorder="1" applyProtection="1"/>
    <xf numFmtId="165" fontId="1" fillId="6" borderId="0" xfId="0" applyNumberFormat="1" applyFont="1" applyFill="1" applyProtection="1">
      <protection locked="0"/>
    </xf>
    <xf numFmtId="0" fontId="1" fillId="6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14" fontId="1" fillId="2" borderId="0" xfId="0" applyNumberFormat="1" applyFont="1" applyFill="1" applyAlignment="1" applyProtection="1">
      <alignment horizontal="right"/>
      <protection locked="0"/>
    </xf>
    <xf numFmtId="168" fontId="1" fillId="2" borderId="5" xfId="2" applyNumberFormat="1" applyFont="1" applyFill="1" applyBorder="1" applyAlignment="1" applyProtection="1">
      <protection locked="0"/>
    </xf>
    <xf numFmtId="168" fontId="2" fillId="3" borderId="5" xfId="2" applyNumberFormat="1" applyFont="1" applyFill="1" applyBorder="1" applyAlignment="1" applyProtection="1"/>
    <xf numFmtId="168" fontId="1" fillId="3" borderId="5" xfId="2" applyNumberFormat="1" applyFont="1" applyFill="1" applyBorder="1" applyAlignment="1" applyProtection="1"/>
    <xf numFmtId="165" fontId="1" fillId="2" borderId="5" xfId="0" applyNumberFormat="1" applyFont="1" applyFill="1" applyBorder="1" applyProtection="1">
      <protection locked="0"/>
    </xf>
    <xf numFmtId="165" fontId="1" fillId="0" borderId="5" xfId="0" applyNumberFormat="1" applyFont="1" applyBorder="1" applyProtection="1">
      <protection locked="0"/>
    </xf>
    <xf numFmtId="165" fontId="1" fillId="6" borderId="5" xfId="0" applyNumberFormat="1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4" borderId="0" xfId="0" applyFont="1" applyFill="1" applyProtection="1">
      <protection locked="0"/>
    </xf>
    <xf numFmtId="1" fontId="6" fillId="0" borderId="0" xfId="0" applyNumberFormat="1" applyFont="1" applyProtection="1">
      <protection locked="0"/>
    </xf>
    <xf numFmtId="169" fontId="6" fillId="6" borderId="0" xfId="0" applyNumberFormat="1" applyFont="1" applyFill="1" applyProtection="1">
      <protection locked="0"/>
    </xf>
    <xf numFmtId="10" fontId="6" fillId="6" borderId="0" xfId="1" applyNumberFormat="1" applyFont="1" applyFill="1" applyProtection="1">
      <protection locked="0"/>
    </xf>
    <xf numFmtId="0" fontId="5" fillId="0" borderId="0" xfId="0" applyFont="1" applyProtection="1">
      <protection locked="0"/>
    </xf>
    <xf numFmtId="10" fontId="6" fillId="6" borderId="0" xfId="0" applyNumberFormat="1" applyFont="1" applyFill="1" applyProtection="1">
      <protection locked="0"/>
    </xf>
    <xf numFmtId="166" fontId="1" fillId="0" borderId="0" xfId="0" applyNumberFormat="1" applyFont="1" applyProtection="1">
      <protection locked="0"/>
    </xf>
    <xf numFmtId="9" fontId="6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65" fontId="1" fillId="0" borderId="0" xfId="0" quotePrefix="1" applyNumberFormat="1" applyFo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2" fillId="6" borderId="4" xfId="0" applyFont="1" applyFill="1" applyBorder="1" applyProtection="1">
      <protection locked="0"/>
    </xf>
    <xf numFmtId="168" fontId="1" fillId="6" borderId="5" xfId="2" applyNumberFormat="1" applyFont="1" applyFill="1" applyBorder="1" applyAlignment="1" applyProtection="1">
      <protection locked="0"/>
    </xf>
    <xf numFmtId="0" fontId="2" fillId="0" borderId="4" xfId="0" applyFont="1" applyBorder="1" applyProtection="1">
      <protection locked="0"/>
    </xf>
    <xf numFmtId="165" fontId="2" fillId="6" borderId="5" xfId="0" applyNumberFormat="1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5" fillId="0" borderId="4" xfId="0" applyFont="1" applyBorder="1" applyProtection="1">
      <protection locked="0"/>
    </xf>
    <xf numFmtId="168" fontId="2" fillId="6" borderId="0" xfId="2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5" fillId="6" borderId="0" xfId="0" applyFont="1" applyFill="1" applyProtection="1">
      <protection locked="0"/>
    </xf>
    <xf numFmtId="165" fontId="2" fillId="0" borderId="0" xfId="0" applyNumberFormat="1" applyFont="1" applyProtection="1">
      <protection locked="0"/>
    </xf>
    <xf numFmtId="0" fontId="1" fillId="0" borderId="6" xfId="0" applyFont="1" applyBorder="1" applyProtection="1">
      <protection locked="0"/>
    </xf>
    <xf numFmtId="0" fontId="1" fillId="3" borderId="0" xfId="0" applyFont="1" applyFill="1" applyAlignment="1">
      <alignment horizontal="right"/>
    </xf>
    <xf numFmtId="14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/>
    <xf numFmtId="168" fontId="2" fillId="0" borderId="5" xfId="2" applyNumberFormat="1" applyFont="1" applyBorder="1" applyAlignment="1" applyProtection="1"/>
    <xf numFmtId="171" fontId="2" fillId="3" borderId="5" xfId="0" applyNumberFormat="1" applyFont="1" applyFill="1" applyBorder="1"/>
    <xf numFmtId="168" fontId="1" fillId="0" borderId="8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 applyProtection="1">
      <alignment horizontal="right"/>
      <protection locked="0"/>
    </xf>
    <xf numFmtId="0" fontId="1" fillId="4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1" fontId="6" fillId="0" borderId="0" xfId="0" applyNumberFormat="1" applyFont="1"/>
    <xf numFmtId="169" fontId="6" fillId="6" borderId="0" xfId="0" applyNumberFormat="1" applyFont="1" applyFill="1"/>
    <xf numFmtId="0" fontId="5" fillId="0" borderId="0" xfId="0" applyFont="1"/>
    <xf numFmtId="10" fontId="6" fillId="6" borderId="0" xfId="0" applyNumberFormat="1" applyFont="1" applyFill="1"/>
    <xf numFmtId="0" fontId="1" fillId="6" borderId="0" xfId="0" applyFont="1" applyFill="1" applyAlignment="1">
      <alignment horizontal="right"/>
    </xf>
    <xf numFmtId="166" fontId="1" fillId="0" borderId="0" xfId="0" applyNumberFormat="1" applyFont="1"/>
    <xf numFmtId="9" fontId="6" fillId="0" borderId="0" xfId="0" applyNumberFormat="1" applyFont="1"/>
    <xf numFmtId="164" fontId="1" fillId="0" borderId="0" xfId="0" applyNumberFormat="1" applyFont="1"/>
    <xf numFmtId="165" fontId="1" fillId="0" borderId="0" xfId="0" quotePrefix="1" applyNumberFormat="1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3" fillId="0" borderId="0" xfId="0" applyFont="1"/>
    <xf numFmtId="165" fontId="2" fillId="0" borderId="5" xfId="0" applyNumberFormat="1" applyFont="1" applyBorder="1"/>
    <xf numFmtId="0" fontId="2" fillId="0" borderId="4" xfId="0" applyFont="1" applyBorder="1"/>
    <xf numFmtId="165" fontId="1" fillId="3" borderId="5" xfId="0" applyNumberFormat="1" applyFont="1" applyFill="1" applyBorder="1"/>
    <xf numFmtId="0" fontId="1" fillId="0" borderId="6" xfId="0" applyFont="1" applyBorder="1"/>
    <xf numFmtId="0" fontId="5" fillId="0" borderId="7" xfId="0" applyFont="1" applyBorder="1"/>
    <xf numFmtId="0" fontId="2" fillId="0" borderId="7" xfId="0" applyFont="1" applyBorder="1"/>
    <xf numFmtId="171" fontId="2" fillId="3" borderId="8" xfId="0" applyNumberFormat="1" applyFont="1" applyFill="1" applyBorder="1"/>
    <xf numFmtId="0" fontId="5" fillId="6" borderId="0" xfId="0" applyFont="1" applyFill="1"/>
    <xf numFmtId="0" fontId="2" fillId="3" borderId="0" xfId="0" applyFont="1" applyFill="1"/>
    <xf numFmtId="165" fontId="2" fillId="0" borderId="0" xfId="0" applyNumberFormat="1" applyFont="1"/>
    <xf numFmtId="0" fontId="3" fillId="0" borderId="0" xfId="0" applyFont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center" textRotation="90"/>
      <protection locked="0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1542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F3E0671A-CC1E-0047-B9E6-96853585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49C80A26-741D-C04B-9381-529C1780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9CA764C4-F851-914A-9C21-C9FD869F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71C82547-EED7-D34B-BC19-AEBFB098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564671C9-7763-6243-A885-A5FB0D66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7BC20A7-604D-C342-B7B0-5E792BBB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7501" cy="972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7DF5B3E9-720E-DF45-ACE1-1CDBD4CE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600F6713-AFB6-D944-A0B0-EA7BDC27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63A11B4D-EC21-AE4F-A677-927C5E27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01B4713B-2E6A-2A4D-B772-1FBFEE3E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B6C1137E-507A-D549-8CE2-F1F4F716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AD0CFFCA-3B79-A349-8287-BB2E081E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1867962</xdr:colOff>
      <xdr:row>6</xdr:row>
      <xdr:rowOff>114947</xdr:rowOff>
    </xdr:to>
    <xdr:pic>
      <xdr:nvPicPr>
        <xdr:cNvPr id="2" name="Picture 1" descr="Bestand:Ministerie van Infrastructuur en Waterstaat Logo.png - Wikipedia">
          <a:extLst>
            <a:ext uri="{FF2B5EF4-FFF2-40B4-BE49-F238E27FC236}">
              <a16:creationId xmlns:a16="http://schemas.microsoft.com/office/drawing/2014/main" id="{17F624D0-FF1D-2B44-89C5-1CD717F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3762" cy="95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9CE2-3761-1445-8119-3AB978627A60}">
  <dimension ref="A1:AI60"/>
  <sheetViews>
    <sheetView showGridLines="0" tabSelected="1" zoomScale="110" zoomScaleNormal="110" workbookViewId="0">
      <selection activeCell="E1" sqref="E1:E1048576"/>
    </sheetView>
  </sheetViews>
  <sheetFormatPr baseColWidth="10" defaultColWidth="9.1640625" defaultRowHeight="11" x14ac:dyDescent="0.15"/>
  <cols>
    <col min="1" max="2" width="2.5" style="4" customWidth="1"/>
    <col min="3" max="3" width="4" style="4" customWidth="1"/>
    <col min="4" max="4" width="74.6640625" style="4" customWidth="1"/>
    <col min="5" max="5" width="15.83203125" style="4" customWidth="1"/>
    <col min="6" max="6" width="12.33203125" style="4" bestFit="1" customWidth="1"/>
    <col min="7" max="7" width="15.33203125" style="4" bestFit="1" customWidth="1"/>
    <col min="8" max="8" width="9.6640625" style="4" bestFit="1" customWidth="1"/>
    <col min="9" max="10" width="2.5" style="4" customWidth="1"/>
    <col min="11" max="11" width="4" style="4" customWidth="1"/>
    <col min="12" max="12" width="92.1640625" style="4" bestFit="1" customWidth="1"/>
    <col min="13" max="13" width="12.33203125" style="4" bestFit="1" customWidth="1"/>
    <col min="14" max="34" width="9.1640625" style="4"/>
    <col min="35" max="35" width="9.83203125" style="4" bestFit="1" customWidth="1"/>
    <col min="36" max="16384" width="9.1640625" style="4"/>
  </cols>
  <sheetData>
    <row r="1" spans="1:35" ht="11" customHeight="1" x14ac:dyDescent="0.15"/>
    <row r="4" spans="1:35" x14ac:dyDescent="0.15">
      <c r="E4" s="5"/>
    </row>
    <row r="9" spans="1:35" x14ac:dyDescent="0.15">
      <c r="A9" s="70" t="s">
        <v>25</v>
      </c>
      <c r="B9" s="70"/>
      <c r="C9" s="70"/>
      <c r="D9" s="70"/>
    </row>
    <row r="11" spans="1:35" x14ac:dyDescent="0.15">
      <c r="D11" s="71" t="s">
        <v>65</v>
      </c>
      <c r="E11" s="72"/>
      <c r="F11" s="72"/>
      <c r="G11" s="72"/>
      <c r="H11" s="72"/>
      <c r="AH11" s="73"/>
      <c r="AI11" s="74"/>
    </row>
    <row r="12" spans="1:35" x14ac:dyDescent="0.15">
      <c r="AH12" s="73">
        <v>2022</v>
      </c>
      <c r="AI12" s="11">
        <v>0</v>
      </c>
    </row>
    <row r="13" spans="1:35" x14ac:dyDescent="0.15">
      <c r="C13" s="75" t="s">
        <v>11</v>
      </c>
      <c r="D13" s="4" t="s">
        <v>19</v>
      </c>
      <c r="E13" s="17"/>
      <c r="AH13" s="73">
        <v>2021</v>
      </c>
      <c r="AI13" s="76">
        <v>7.9399999999999998E-2</v>
      </c>
    </row>
    <row r="14" spans="1:35" x14ac:dyDescent="0.15">
      <c r="A14" s="5"/>
      <c r="B14" s="5"/>
      <c r="C14" s="75" t="s">
        <v>12</v>
      </c>
      <c r="D14" s="4" t="s">
        <v>20</v>
      </c>
      <c r="E14" s="77" t="s">
        <v>59</v>
      </c>
      <c r="AH14" s="73">
        <v>2020</v>
      </c>
      <c r="AI14" s="76">
        <v>9.3899999999999997E-2</v>
      </c>
    </row>
    <row r="15" spans="1:35" x14ac:dyDescent="0.15">
      <c r="D15" s="4" t="s">
        <v>21</v>
      </c>
      <c r="E15" s="77" t="s">
        <v>59</v>
      </c>
      <c r="AH15" s="73">
        <v>2019</v>
      </c>
      <c r="AI15" s="76">
        <v>0.1255</v>
      </c>
    </row>
    <row r="16" spans="1:35" x14ac:dyDescent="0.15">
      <c r="D16" s="4" t="s">
        <v>60</v>
      </c>
      <c r="E16" s="18"/>
    </row>
    <row r="17" spans="1:31" x14ac:dyDescent="0.15">
      <c r="D17" s="4" t="s">
        <v>69</v>
      </c>
      <c r="E17" s="77" t="s">
        <v>59</v>
      </c>
    </row>
    <row r="18" spans="1:31" x14ac:dyDescent="0.15">
      <c r="E18" s="78"/>
      <c r="AE18" s="79">
        <v>0.93</v>
      </c>
    </row>
    <row r="19" spans="1:31" x14ac:dyDescent="0.15">
      <c r="A19" s="5" t="s">
        <v>0</v>
      </c>
      <c r="AE19" s="79">
        <v>0.95</v>
      </c>
    </row>
    <row r="20" spans="1:31" x14ac:dyDescent="0.15">
      <c r="D20" s="4" t="s">
        <v>5</v>
      </c>
      <c r="E20" s="80">
        <v>44562</v>
      </c>
      <c r="F20" s="4" t="s">
        <v>4</v>
      </c>
    </row>
    <row r="21" spans="1:31" x14ac:dyDescent="0.15">
      <c r="D21" s="4" t="s">
        <v>17</v>
      </c>
      <c r="E21" s="80">
        <v>44926</v>
      </c>
      <c r="F21" s="4" t="s">
        <v>4</v>
      </c>
    </row>
    <row r="23" spans="1:31" x14ac:dyDescent="0.15">
      <c r="D23" s="4" t="s">
        <v>1</v>
      </c>
      <c r="E23" s="4" t="s">
        <v>3</v>
      </c>
    </row>
    <row r="24" spans="1:31" x14ac:dyDescent="0.15">
      <c r="D24" s="4" t="s">
        <v>2</v>
      </c>
      <c r="E24" s="81">
        <v>1</v>
      </c>
      <c r="F24" s="4" t="s">
        <v>68</v>
      </c>
    </row>
    <row r="25" spans="1:31" x14ac:dyDescent="0.15">
      <c r="D25" s="4" t="s">
        <v>22</v>
      </c>
      <c r="E25" s="77" t="s">
        <v>59</v>
      </c>
    </row>
    <row r="26" spans="1:31" x14ac:dyDescent="0.15">
      <c r="D26" s="4" t="s">
        <v>70</v>
      </c>
      <c r="E26" s="77" t="s">
        <v>59</v>
      </c>
    </row>
    <row r="28" spans="1:31" x14ac:dyDescent="0.15">
      <c r="A28" s="5" t="s">
        <v>18</v>
      </c>
    </row>
    <row r="30" spans="1:31" x14ac:dyDescent="0.15">
      <c r="B30" s="82" t="s">
        <v>61</v>
      </c>
      <c r="C30" s="83"/>
      <c r="D30" s="84"/>
      <c r="E30" s="85" t="s">
        <v>26</v>
      </c>
    </row>
    <row r="31" spans="1:31" x14ac:dyDescent="0.15">
      <c r="B31" s="86"/>
      <c r="C31" s="87" t="s">
        <v>6</v>
      </c>
      <c r="E31" s="9"/>
    </row>
    <row r="32" spans="1:31" x14ac:dyDescent="0.15">
      <c r="B32" s="86"/>
      <c r="D32" s="4" t="s">
        <v>7</v>
      </c>
      <c r="E32" s="21">
        <f>SUM('Verantwoording concessie 1'!M32,'Verantwoording concessie 2'!M32,'Verantwoording concessie 3'!M32,'Verantwoording concessie 4'!M32,'Verantwoording concessie 5'!M32,'Verantwoording concessie 6'!M32,'Verantwoording concessie 7'!M32,'Verantwoording concessie 8'!M32,'Verantwoording concessie 9'!M32,'Verantwoording concessie 10'!M32,'Verantwoording concessie 11'!M32,'Verantwoording concessie 12'!M32,'Verantwoording concessie 13'!M32)</f>
        <v>0</v>
      </c>
    </row>
    <row r="33" spans="2:14" x14ac:dyDescent="0.15">
      <c r="B33" s="86"/>
      <c r="D33" s="4" t="s">
        <v>9</v>
      </c>
      <c r="E33" s="21">
        <f>SUM('Verantwoording concessie 1'!M33,'Verantwoording concessie 2'!M33,'Verantwoording concessie 3'!M33,'Verantwoording concessie 4'!M33,'Verantwoording concessie 5'!M33,'Verantwoording concessie 6'!M33,'Verantwoording concessie 7'!M33,'Verantwoording concessie 8'!M33,'Verantwoording concessie 9'!M33,'Verantwoording concessie 10'!M33,'Verantwoording concessie 11'!M33,'Verantwoording concessie 12'!M33,'Verantwoording concessie 13'!M33)</f>
        <v>0</v>
      </c>
    </row>
    <row r="34" spans="2:14" x14ac:dyDescent="0.15">
      <c r="B34" s="86"/>
      <c r="C34" s="75" t="s">
        <v>13</v>
      </c>
      <c r="D34" s="87" t="str">
        <f>"Totaal "&amp; C31</f>
        <v>Totaal Subsidies conform contract</v>
      </c>
      <c r="E34" s="88">
        <f>SUM(E32:E33)</f>
        <v>0</v>
      </c>
    </row>
    <row r="35" spans="2:14" x14ac:dyDescent="0.15">
      <c r="B35" s="86"/>
      <c r="C35" s="75"/>
      <c r="E35" s="88"/>
    </row>
    <row r="36" spans="2:14" x14ac:dyDescent="0.15">
      <c r="B36" s="86"/>
      <c r="C36" s="75" t="s">
        <v>14</v>
      </c>
      <c r="D36" s="4" t="s">
        <v>8</v>
      </c>
      <c r="E36" s="10">
        <f>SUM('Verantwoording concessie 1'!M37,'Verantwoording concessie 2'!M37,'Verantwoording concessie 3'!M37,'Verantwoording concessie 4'!M37,'Verantwoording concessie 5'!M37,'Verantwoording concessie 6'!M37,'Verantwoording concessie 7'!M37,'Verantwoording concessie 8'!M37,'Verantwoording concessie 9'!M37,'Verantwoording concessie 10'!M37,'Verantwoording concessie 11'!M37,'Verantwoording concessie 12'!M37,'Verantwoording concessie 13'!M37)</f>
        <v>0</v>
      </c>
    </row>
    <row r="37" spans="2:14" x14ac:dyDescent="0.15">
      <c r="B37" s="86"/>
      <c r="C37" s="75" t="s">
        <v>28</v>
      </c>
      <c r="D37" s="4" t="s">
        <v>10</v>
      </c>
      <c r="E37" s="10">
        <f>SUM('Verantwoording concessie 1'!M38,'Verantwoording concessie 2'!M38,'Verantwoording concessie 3'!M38,'Verantwoording concessie 4'!M38,'Verantwoording concessie 5'!M38,'Verantwoording concessie 6'!M38,'Verantwoording concessie 7'!M38,'Verantwoording concessie 8'!M38,'Verantwoording concessie 9'!M38,'Verantwoording concessie 10'!M38,'Verantwoording concessie 11'!M38,'Verantwoording concessie 12'!M38,'Verantwoording concessie 13'!M38)</f>
        <v>0</v>
      </c>
    </row>
    <row r="38" spans="2:14" x14ac:dyDescent="0.15">
      <c r="B38" s="86"/>
      <c r="C38" s="75"/>
      <c r="E38" s="9"/>
    </row>
    <row r="39" spans="2:14" x14ac:dyDescent="0.15">
      <c r="B39" s="86"/>
      <c r="C39" s="75" t="s">
        <v>24</v>
      </c>
      <c r="D39" s="4" t="s">
        <v>43</v>
      </c>
      <c r="E39" s="10">
        <f>SUM('Verantwoording concessie 1'!M40,'Verantwoording concessie 2'!M40,'Verantwoording concessie 3'!M40,'Verantwoording concessie 4'!M40,'Verantwoording concessie 5'!M40,'Verantwoording concessie 6'!M40,'Verantwoording concessie 7'!M40,'Verantwoording concessie 8'!M40,'Verantwoording concessie 9'!M40,'Verantwoording concessie 10'!M40,'Verantwoording concessie 11'!M40,'Verantwoording concessie 12'!M40,'Verantwoording concessie 13'!M40)</f>
        <v>0</v>
      </c>
    </row>
    <row r="40" spans="2:14" x14ac:dyDescent="0.15">
      <c r="B40" s="86"/>
      <c r="C40" s="75"/>
      <c r="E40" s="9"/>
    </row>
    <row r="41" spans="2:14" x14ac:dyDescent="0.15">
      <c r="B41" s="89" t="s">
        <v>64</v>
      </c>
      <c r="C41" s="75"/>
      <c r="D41" s="87"/>
      <c r="E41" s="88"/>
    </row>
    <row r="42" spans="2:14" x14ac:dyDescent="0.15">
      <c r="B42" s="86"/>
      <c r="C42" s="75" t="s">
        <v>15</v>
      </c>
      <c r="D42" s="5" t="s">
        <v>42</v>
      </c>
      <c r="E42" s="90">
        <f>SUM('Verantwoording concessie 1'!M47,'Verantwoording concessie 2'!M47,'Verantwoording concessie 3'!M47,'Verantwoording concessie 4'!M47,'Verantwoording concessie 5'!M47,'Verantwoording concessie 6'!M47,'Verantwoording concessie 7'!M47,'Verantwoording concessie 8'!M47,'Verantwoording concessie 9'!M47,'Verantwoording concessie 10'!M47,'Verantwoording concessie 11'!M47,'Verantwoording concessie 12'!M47,'Verantwoording concessie 13'!M47)</f>
        <v>0</v>
      </c>
    </row>
    <row r="43" spans="2:14" x14ac:dyDescent="0.15">
      <c r="B43" s="86"/>
      <c r="E43" s="9"/>
    </row>
    <row r="44" spans="2:14" ht="15" x14ac:dyDescent="0.2">
      <c r="B44" s="91"/>
      <c r="C44" s="92" t="s">
        <v>40</v>
      </c>
      <c r="D44" s="93" t="s">
        <v>62</v>
      </c>
      <c r="E44" s="94">
        <f>SUM('Verantwoording concessie 1'!M64,'Verantwoording concessie 2'!M64,'Verantwoording concessie 3'!M64,'Verantwoording concessie 4'!M64,'Verantwoording concessie 5'!M64,'Verantwoording concessie 6'!M64,'Verantwoording concessie 7'!M64,'Verantwoording concessie 8'!M64,'Verantwoording concessie 9'!M64,'Verantwoording concessie 10'!M64,'Verantwoording concessie 11'!M64,'Verantwoording concessie 12'!M64,'Verantwoording concessie 13'!M64)</f>
        <v>0</v>
      </c>
      <c r="H44"/>
      <c r="I44"/>
      <c r="J44"/>
      <c r="K44"/>
      <c r="L44"/>
      <c r="M44"/>
      <c r="N44"/>
    </row>
    <row r="45" spans="2:14" ht="15" x14ac:dyDescent="0.2">
      <c r="H45"/>
      <c r="I45"/>
      <c r="J45"/>
      <c r="K45"/>
      <c r="L45"/>
      <c r="M45"/>
      <c r="N45"/>
    </row>
    <row r="46" spans="2:14" ht="15" x14ac:dyDescent="0.2">
      <c r="C46" s="95" t="s">
        <v>16</v>
      </c>
      <c r="D46" s="96" t="s">
        <v>66</v>
      </c>
      <c r="E46" s="7">
        <f>SUM('Verantwoording concessie 1'!E58,'Verantwoording concessie 2'!E58,'Verantwoording concessie 3'!E58,'Verantwoording concessie 4'!E58,'Verantwoording concessie 5'!E58,'Verantwoording concessie 6'!E58,'Verantwoording concessie 7'!E58,'Verantwoording concessie 8'!E58,'Verantwoording concessie 9'!E58,'Verantwoording concessie 10'!E58,'Verantwoording concessie 11'!E58,'Verantwoording concessie 12'!E58,'Verantwoording concessie 13'!E58)</f>
        <v>0</v>
      </c>
      <c r="H46"/>
      <c r="I46"/>
      <c r="J46"/>
      <c r="K46"/>
      <c r="L46"/>
      <c r="M46"/>
      <c r="N46"/>
    </row>
    <row r="47" spans="2:14" ht="15" x14ac:dyDescent="0.2">
      <c r="E47" s="6"/>
      <c r="F47" s="8"/>
      <c r="H47"/>
      <c r="I47"/>
      <c r="J47"/>
      <c r="K47"/>
      <c r="L47"/>
      <c r="M47"/>
      <c r="N47"/>
    </row>
    <row r="48" spans="2:14" ht="15" x14ac:dyDescent="0.2">
      <c r="F48" s="8"/>
      <c r="H48"/>
      <c r="I48"/>
      <c r="J48"/>
      <c r="K48"/>
      <c r="L48"/>
      <c r="M48"/>
      <c r="N48"/>
    </row>
    <row r="49" spans="1:16" ht="15" x14ac:dyDescent="0.2">
      <c r="F49" s="8"/>
      <c r="H49"/>
      <c r="I49"/>
      <c r="J49"/>
      <c r="K49"/>
      <c r="L49"/>
      <c r="M49"/>
      <c r="N49"/>
    </row>
    <row r="50" spans="1:16" ht="15" x14ac:dyDescent="0.2">
      <c r="F50" s="5"/>
      <c r="H50"/>
      <c r="I50"/>
      <c r="J50"/>
      <c r="K50"/>
      <c r="L50"/>
      <c r="M50"/>
      <c r="N50"/>
    </row>
    <row r="51" spans="1:16" ht="15" x14ac:dyDescent="0.2">
      <c r="A51" s="5"/>
      <c r="F51" s="8"/>
      <c r="H51"/>
      <c r="I51"/>
      <c r="J51"/>
      <c r="K51"/>
      <c r="L51"/>
      <c r="M51"/>
      <c r="N51"/>
    </row>
    <row r="52" spans="1:16" ht="15" x14ac:dyDescent="0.2">
      <c r="H52"/>
      <c r="I52"/>
      <c r="J52"/>
      <c r="K52"/>
      <c r="L52"/>
      <c r="M52"/>
      <c r="N52"/>
    </row>
    <row r="53" spans="1:16" ht="15" x14ac:dyDescent="0.2">
      <c r="H53"/>
      <c r="I53"/>
      <c r="J53"/>
      <c r="K53"/>
      <c r="L53"/>
      <c r="M53"/>
      <c r="N53"/>
    </row>
    <row r="54" spans="1:16" ht="15" x14ac:dyDescent="0.2">
      <c r="H54"/>
      <c r="I54"/>
      <c r="J54"/>
      <c r="K54"/>
      <c r="L54"/>
      <c r="M54"/>
      <c r="N54"/>
    </row>
    <row r="55" spans="1:16" ht="15" x14ac:dyDescent="0.2">
      <c r="H55"/>
      <c r="I55"/>
      <c r="J55"/>
      <c r="K55"/>
      <c r="L55"/>
      <c r="M55"/>
      <c r="N55"/>
    </row>
    <row r="56" spans="1:16" ht="15" x14ac:dyDescent="0.2">
      <c r="H56"/>
      <c r="I56"/>
      <c r="J56"/>
      <c r="K56"/>
      <c r="L56"/>
      <c r="M56"/>
      <c r="N56"/>
      <c r="P56" s="97"/>
    </row>
    <row r="57" spans="1:16" ht="15" x14ac:dyDescent="0.2">
      <c r="H57"/>
      <c r="I57"/>
      <c r="J57"/>
      <c r="K57"/>
      <c r="L57"/>
      <c r="M57"/>
      <c r="N57"/>
    </row>
    <row r="58" spans="1:16" ht="15" x14ac:dyDescent="0.2">
      <c r="H58"/>
      <c r="I58"/>
      <c r="J58"/>
      <c r="K58"/>
      <c r="L58"/>
      <c r="M58"/>
      <c r="N58"/>
    </row>
    <row r="59" spans="1:16" ht="15" x14ac:dyDescent="0.2">
      <c r="H59"/>
      <c r="I59"/>
      <c r="J59"/>
      <c r="K59"/>
      <c r="L59"/>
      <c r="M59"/>
      <c r="N59"/>
    </row>
    <row r="60" spans="1:16" ht="15" x14ac:dyDescent="0.2">
      <c r="H60"/>
      <c r="I60"/>
      <c r="J60"/>
      <c r="K60"/>
      <c r="L60"/>
      <c r="M60"/>
      <c r="N60"/>
    </row>
  </sheetData>
  <sheetProtection algorithmName="SHA-512" hashValue="UXtDLM4f6/jZmtpYXaNJSsRVJ1ecHVYuJ67aNwCGOkHOXXlGnBgZVk2HEOVMJ8YqC0XgQE81BnvbXRnJUnTjfA==" saltValue="MEFzLC0rPQsgCCZp2bYwMA==" spinCount="100000" sheet="1" objects="1" scenarios="1"/>
  <dataValidations count="1">
    <dataValidation allowBlank="1" showInputMessage="1" showErrorMessage="1" promptTitle="Werkelijke kosten 2022" prompt="Negatieve waarde invoeren" sqref="E42" xr:uid="{9EDAAC10-32FE-7B4C-8DB0-57A2EDE09E2E}"/>
  </dataValidation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026B-8C8C-2545-B00B-C6DF80258BC0}">
  <dimension ref="A4:AI66"/>
  <sheetViews>
    <sheetView showGridLines="0" topLeftCell="A5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69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iJEL3/TWCjc1ggWzkRcdoU0UdsMWlG81qKoxtiWbWraTH/9ogke0Z+fEmSjHZs/PvWyaAokjrGJb9DrcvbhSLw==" saltValue="GMRNKnCRqg1I9XiLlx+NaQ==" spinCount="100000" sheet="1" objects="1" scenarios="1"/>
  <mergeCells count="1">
    <mergeCell ref="K50:K57"/>
  </mergeCells>
  <dataValidations count="5">
    <dataValidation type="list" allowBlank="1" showInputMessage="1" showErrorMessage="1" promptTitle="Referentiejaar" prompt="Maak keuze uit lijst" sqref="E25" xr:uid="{73BDEC71-F55D-5E4C-97B6-6C325A3105B5}">
      <formula1>$AH$12:$AH$15</formula1>
    </dataValidation>
    <dataValidation allowBlank="1" showInputMessage="1" showErrorMessage="1" promptTitle="Kosten referentiejaar" prompt="Negatieve waarde invoeren" sqref="G47:G48" xr:uid="{91130575-FEF9-6043-8337-53B64364D9BF}"/>
    <dataValidation type="list" allowBlank="1" showInputMessage="1" showErrorMessage="1" promptTitle="Kostendekkingsgraad BVOV" prompt="Maak keuze uit lijst" sqref="E17" xr:uid="{DC4847D4-E293-4E46-8A3F-EA0843AE5B7F}">
      <formula1>$AE$18:$AE$19</formula1>
    </dataValidation>
    <dataValidation allowBlank="1" showInputMessage="1" showErrorMessage="1" promptTitle="Werkelijke kosten 2022" prompt="Negatieve waarde invoeren" sqref="M47" xr:uid="{5603BE62-1D34-C743-921C-B302CB28688D}"/>
    <dataValidation allowBlank="1" showInputMessage="1" showErrorMessage="1" promptTitle="Covid-19 kosten 2022" prompt="Negatieve waarde invoeren" sqref="M50:M53 M55 M57:M59 M61 M63" xr:uid="{3BEA94D2-5C72-D748-9BA8-D21760EC7D19}"/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4823-F465-5C45-B1D6-BD96F94FA36D}">
  <dimension ref="A4:AI66"/>
  <sheetViews>
    <sheetView showGridLines="0" topLeftCell="A5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69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pAkTWj0G6kECZpwS/yIE4TkJtDyODtZAx2nz5XPl/rRzejE4Tkub68Lu3uckB0g2TGr3glaAvSB9lNZ4hJEUuw==" saltValue="hUz8bi7uGW0XXJ0NolV/og==" spinCount="100000" sheet="1" objects="1" scenarios="1"/>
  <mergeCells count="1">
    <mergeCell ref="K50:K57"/>
  </mergeCells>
  <dataValidations count="5">
    <dataValidation allowBlank="1" showInputMessage="1" showErrorMessage="1" promptTitle="Covid-19 kosten 2022" prompt="Negatieve waarde invoeren" sqref="M50:M53 M55 M57:M59 M61 M63" xr:uid="{7F9312DD-7011-0749-8640-A3DA82931CA1}"/>
    <dataValidation allowBlank="1" showInputMessage="1" showErrorMessage="1" promptTitle="Werkelijke kosten 2022" prompt="Negatieve waarde invoeren" sqref="M47" xr:uid="{E6F76D30-6F74-C344-9DBF-31E5AF2B3971}"/>
    <dataValidation type="list" allowBlank="1" showInputMessage="1" showErrorMessage="1" promptTitle="Kostendekkingsgraad BVOV" prompt="Maak keuze uit lijst" sqref="E17" xr:uid="{1A7DFE02-74FF-EB4B-AE1E-D925F8FB7E2B}">
      <formula1>$AE$18:$AE$19</formula1>
    </dataValidation>
    <dataValidation allowBlank="1" showInputMessage="1" showErrorMessage="1" promptTitle="Kosten referentiejaar" prompt="Negatieve waarde invoeren" sqref="G47:G48" xr:uid="{1FD61BB7-BB23-B244-9303-18730CA03767}"/>
    <dataValidation type="list" allowBlank="1" showInputMessage="1" showErrorMessage="1" promptTitle="Referentiejaar" prompt="Maak keuze uit lijst" sqref="E25" xr:uid="{23BFDC62-941A-F54C-BC4F-C99F4D6967F7}">
      <formula1>$AH$12:$AH$15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071F-07F5-554F-8EF7-FF5A35C1DFD8}">
  <dimension ref="A4:AI66"/>
  <sheetViews>
    <sheetView showGridLines="0" topLeftCell="A5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41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4xHUDtKFoEHP1MImRUrHCSyyyyDblnkCLfwCo5KtbBX2L/na1eEBmBkPXnN1BXrZVpzj/bPiPPAH5HeiTKQQtw==" saltValue="Aoe1QF/CZfO57UDmrhEyyQ==" spinCount="100000" sheet="1" objects="1" scenarios="1"/>
  <mergeCells count="1">
    <mergeCell ref="K50:K57"/>
  </mergeCells>
  <dataValidations count="5">
    <dataValidation type="list" allowBlank="1" showInputMessage="1" showErrorMessage="1" promptTitle="Referentiejaar" prompt="Maak keuze uit lijst" sqref="E25" xr:uid="{14198631-17F7-8D42-BA6E-C9B0096B85FD}">
      <formula1>$AH$12:$AH$15</formula1>
    </dataValidation>
    <dataValidation allowBlank="1" showInputMessage="1" showErrorMessage="1" promptTitle="Kosten referentiejaar" prompt="Negatieve waarde invoeren" sqref="G47:G48" xr:uid="{94111EE5-D668-9E43-8F7D-2E217961622A}"/>
    <dataValidation type="list" allowBlank="1" showInputMessage="1" showErrorMessage="1" promptTitle="Kostendekkingsgraad BVOV" prompt="Maak keuze uit lijst" sqref="E17" xr:uid="{92BEFD87-FF8B-D84B-AEA9-92A13283BE81}">
      <formula1>$AE$18:$AE$19</formula1>
    </dataValidation>
    <dataValidation allowBlank="1" showInputMessage="1" showErrorMessage="1" promptTitle="Werkelijke kosten 2022" prompt="Negatieve waarde invoeren" sqref="M47" xr:uid="{FF01A321-C699-BD4E-B4BC-7B5FC164D826}"/>
    <dataValidation allowBlank="1" showInputMessage="1" showErrorMessage="1" promptTitle="Covid-19 kosten 2022" prompt="Negatieve waarde invoeren" sqref="M50:M53 M55 M57:M59 M61 M63" xr:uid="{0F28386F-5D73-B44B-97A8-D364E92B49C3}"/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441C8-1C71-CE47-A449-E68C8F272E40}">
  <dimension ref="A4:AI66"/>
  <sheetViews>
    <sheetView showGridLines="0" topLeftCell="A5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69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M/zHq/sEo9CDgIfviYvd11LGp6Hfa6QKhBDjtsOgZA5KA0aqOt/zAR021QjNJbwPrtUet0uMADzm4vC7uYgeCA==" saltValue="fnjG0+5ZFZcMxw7bXMoCVg==" spinCount="100000" sheet="1" objects="1" scenarios="1"/>
  <mergeCells count="1">
    <mergeCell ref="K50:K57"/>
  </mergeCells>
  <dataValidations count="5">
    <dataValidation allowBlank="1" showInputMessage="1" showErrorMessage="1" promptTitle="Covid-19 kosten 2022" prompt="Negatieve waarde invoeren" sqref="M50:M53 M55 M57:M59 M61 M63" xr:uid="{36B0953A-B53C-2343-8EED-A58E5EE1D35D}"/>
    <dataValidation allowBlank="1" showInputMessage="1" showErrorMessage="1" promptTitle="Werkelijke kosten 2022" prompt="Negatieve waarde invoeren" sqref="M47" xr:uid="{0E17011F-DBE6-244D-82A8-7A9736D25211}"/>
    <dataValidation type="list" allowBlank="1" showInputMessage="1" showErrorMessage="1" promptTitle="Kostendekkingsgraad BVOV" prompt="Maak keuze uit lijst" sqref="E17" xr:uid="{3BC6097C-9B8D-C64F-BF9B-080221AE7CC7}">
      <formula1>$AE$18:$AE$19</formula1>
    </dataValidation>
    <dataValidation allowBlank="1" showInputMessage="1" showErrorMessage="1" promptTitle="Kosten referentiejaar" prompt="Negatieve waarde invoeren" sqref="G47:G48" xr:uid="{8062A336-B775-E645-B867-5D7A99ADC727}"/>
    <dataValidation type="list" allowBlank="1" showInputMessage="1" showErrorMessage="1" promptTitle="Referentiejaar" prompt="Maak keuze uit lijst" sqref="E25" xr:uid="{E377E70E-5C51-7648-9C07-43F51FB24545}">
      <formula1>$AH$12:$AH$15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3234-5B3C-A24A-988D-F1FBEC191ED6}">
  <dimension ref="A4:AI66"/>
  <sheetViews>
    <sheetView showGridLines="0" topLeftCell="K1" zoomScale="115" zoomScaleNormal="115" workbookViewId="0">
      <selection activeCell="M32" sqref="M32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69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YxW7mCGBWANJbSx0QNj77bErbQtX0OBECH0qZNOq697LpfyCEwI5zEmq6UphBy1YqBNzcRNS0j8LaTcBWBA+dg==" saltValue="R9T40gyTHgLxfbQajERUpA==" spinCount="100000" sheet="1" objects="1" scenarios="1"/>
  <mergeCells count="1">
    <mergeCell ref="K50:K57"/>
  </mergeCells>
  <dataValidations count="5">
    <dataValidation type="list" allowBlank="1" showInputMessage="1" showErrorMessage="1" promptTitle="Referentiejaar" prompt="Maak keuze uit lijst" sqref="E25" xr:uid="{8CE9CDE8-5984-7840-B27B-B775180D845A}">
      <formula1>$AH$12:$AH$15</formula1>
    </dataValidation>
    <dataValidation allowBlank="1" showInputMessage="1" showErrorMessage="1" promptTitle="Kosten referentiejaar" prompt="Negatieve waarde invoeren" sqref="G47:G48" xr:uid="{8AB91A05-4E9C-924C-81E6-343B9C0D23B9}"/>
    <dataValidation type="list" allowBlank="1" showInputMessage="1" showErrorMessage="1" promptTitle="Kostendekkingsgraad BVOV" prompt="Maak keuze uit lijst" sqref="E17" xr:uid="{09B1D1FC-6E8A-BE41-A09B-67265F6F9015}">
      <formula1>$AE$18:$AE$19</formula1>
    </dataValidation>
    <dataValidation allowBlank="1" showInputMessage="1" showErrorMessage="1" promptTitle="Werkelijke kosten 2022" prompt="Negatieve waarde invoeren" sqref="M47" xr:uid="{63ED8F33-F50F-AB4F-BD73-8DD464AC3372}"/>
    <dataValidation allowBlank="1" showInputMessage="1" showErrorMessage="1" promptTitle="Covid-19 kosten 2022" prompt="Negatieve waarde invoeren" sqref="M50:M53 M55 M57:M59 M61 M63" xr:uid="{37AE97DB-8EA0-4D4C-BA0E-C1F202F83AF1}"/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4:AI66"/>
  <sheetViews>
    <sheetView showGridLines="0" topLeftCell="D28" zoomScale="115" zoomScaleNormal="115" workbookViewId="0">
      <selection activeCell="E41" sqref="E41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41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7sxZJVHwX9aX4h/c7owMKWAf9dk0KMnmwrkE0To+MK16FX+nEPOTVUKNBjxITP6CeO0uCYNmQpe59GXM90Iqmw==" saltValue="sd5F1l0vs21MKcc/LzMMxg==" spinCount="100000" sheet="1" objects="1" scenarios="1"/>
  <mergeCells count="1">
    <mergeCell ref="K50:K57"/>
  </mergeCells>
  <dataValidations count="5">
    <dataValidation type="list" allowBlank="1" showInputMessage="1" showErrorMessage="1" promptTitle="Referentiejaar" prompt="Maak keuze uit lijst" sqref="E25" xr:uid="{0C21CCDD-C525-CD47-94A3-1E3956A98F08}">
      <formula1>$AH$12:$AH$15</formula1>
    </dataValidation>
    <dataValidation allowBlank="1" showInputMessage="1" showErrorMessage="1" promptTitle="Kosten referentiejaar" prompt="Negatieve waarde invoeren" sqref="G47:G48" xr:uid="{9FEEE446-E220-1342-8CB6-9BFB846E5562}"/>
    <dataValidation type="list" allowBlank="1" showInputMessage="1" showErrorMessage="1" promptTitle="Kostendekkingsgraad BVOV" prompt="Maak keuze uit lijst" sqref="E17" xr:uid="{DE218D2E-8435-A44C-93F6-ADB64EAE3437}">
      <formula1>$AE$18:$AE$19</formula1>
    </dataValidation>
    <dataValidation allowBlank="1" showInputMessage="1" showErrorMessage="1" promptTitle="Werkelijke kosten 2022" prompt="Negatieve waarde invoeren" sqref="M47" xr:uid="{A3845E76-6BEB-F84D-8807-4C4E59C046E2}"/>
    <dataValidation allowBlank="1" showInputMessage="1" showErrorMessage="1" promptTitle="Covid-19 kosten 2022" prompt="Negatieve waarde invoeren" sqref="M50:M53 M55 M57:M59 M61 M63" xr:uid="{60D8EE9D-83CB-A343-B732-00118A78C402}"/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6949-ADC3-7A49-BB5F-14F33181968E}">
  <dimension ref="A4:AI66"/>
  <sheetViews>
    <sheetView showGridLines="0" topLeftCell="D31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41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HaNP6leLv021odl34L0mCecdQ6E0Q4SPDlIugIOs4rJSYPwPXTrtRqW78HD1dndZZpfQR98UDDULx8HUxnqxNg==" saltValue="Z8mwbmcKf73k3fwk4bBucg==" spinCount="100000" sheet="1" objects="1" scenarios="1"/>
  <mergeCells count="1">
    <mergeCell ref="K50:K57"/>
  </mergeCells>
  <dataValidations count="5">
    <dataValidation allowBlank="1" showInputMessage="1" showErrorMessage="1" promptTitle="Covid-19 kosten 2022" prompt="Negatieve waarde invoeren" sqref="M50:M53 M55 M57:M59 M61 M63" xr:uid="{EC6EDD81-759A-5644-8318-2D127523EEA1}"/>
    <dataValidation allowBlank="1" showInputMessage="1" showErrorMessage="1" promptTitle="Werkelijke kosten 2022" prompt="Negatieve waarde invoeren" sqref="M47" xr:uid="{A0195CFF-45E9-9B4B-8709-22AC7B5009F2}"/>
    <dataValidation type="list" allowBlank="1" showInputMessage="1" showErrorMessage="1" promptTitle="Kostendekkingsgraad BVOV" prompt="Maak keuze uit lijst" sqref="E17" xr:uid="{79D9D05D-E775-0A4B-B78D-32260E8C0EBF}">
      <formula1>$AE$18:$AE$19</formula1>
    </dataValidation>
    <dataValidation allowBlank="1" showInputMessage="1" showErrorMessage="1" promptTitle="Kosten referentiejaar" prompt="Negatieve waarde invoeren" sqref="G47:G48" xr:uid="{26A4A1E9-FD2F-EF47-A280-9F28E8375806}"/>
    <dataValidation type="list" allowBlank="1" showInputMessage="1" showErrorMessage="1" promptTitle="Referentiejaar" prompt="Maak keuze uit lijst" sqref="E25" xr:uid="{24091D73-8821-364D-B660-8C7356257299}">
      <formula1>$AH$12:$AH$15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D05D2-A7DA-2B4C-B612-F8A7C050A5CE}">
  <dimension ref="A4:AI66"/>
  <sheetViews>
    <sheetView showGridLines="0" topLeftCell="A4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41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tLbF2FISI9pZct0sLiIo2Fsh4aFXlM6jl6vC2HTYz+osBr/21u9AtIy/a5J8nxK3PZvzPdIjxDicww0CW1v/qA==" saltValue="kWaBA1Z5s6mYnIJzThvCoA==" spinCount="100000" sheet="1" objects="1" scenarios="1"/>
  <mergeCells count="1">
    <mergeCell ref="K50:K57"/>
  </mergeCells>
  <dataValidations count="5">
    <dataValidation type="list" allowBlank="1" showInputMessage="1" showErrorMessage="1" promptTitle="Referentiejaar" prompt="Maak keuze uit lijst" sqref="E25" xr:uid="{100EA36A-7FC0-D347-87DB-7F5DACC6B2D0}">
      <formula1>$AH$12:$AH$15</formula1>
    </dataValidation>
    <dataValidation allowBlank="1" showInputMessage="1" showErrorMessage="1" promptTitle="Kosten referentiejaar" prompt="Negatieve waarde invoeren" sqref="G47:G48" xr:uid="{41F91A26-860E-7047-9E50-8101AE6C1FBD}"/>
    <dataValidation type="list" allowBlank="1" showInputMessage="1" showErrorMessage="1" promptTitle="Kostendekkingsgraad BVOV" prompt="Maak keuze uit lijst" sqref="E17" xr:uid="{2F3B0CB2-99B3-9149-88A5-2E2F3BA29D15}">
      <formula1>$AE$18:$AE$19</formula1>
    </dataValidation>
    <dataValidation allowBlank="1" showInputMessage="1" showErrorMessage="1" promptTitle="Werkelijke kosten 2022" prompt="Negatieve waarde invoeren" sqref="M47" xr:uid="{20DB1126-E98D-1544-9DC3-E07CEE2F0F58}"/>
    <dataValidation allowBlank="1" showInputMessage="1" showErrorMessage="1" promptTitle="Covid-19 kosten 2022" prompt="Negatieve waarde invoeren" sqref="M50:M53 M55 M57:M59 M61 M63" xr:uid="{66965281-2F9A-E24D-B3A9-CA2891D066C8}"/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32DF-8AF2-6143-BE32-79E7AA309DCB}">
  <dimension ref="A4:AI66"/>
  <sheetViews>
    <sheetView showGridLines="0" topLeftCell="A5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69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iDa8nb5Ct3QPp6Osn/7OZN5t5HElByUx2TETJWGzWBiULU456Ha+FmWvvnMBtZQI+Kr9skb/PYh3kc99CSYNAQ==" saltValue="iv446bVutwik0Em/k8aGCA==" spinCount="100000" sheet="1" objects="1" scenarios="1"/>
  <mergeCells count="1">
    <mergeCell ref="K50:K57"/>
  </mergeCells>
  <dataValidations count="5">
    <dataValidation allowBlank="1" showInputMessage="1" showErrorMessage="1" promptTitle="Covid-19 kosten 2022" prompt="Negatieve waarde invoeren" sqref="M50:M53 M55 M57:M59 M61 M63" xr:uid="{F1488FF3-029D-3B4B-BA6F-A484D83C9EDE}"/>
    <dataValidation allowBlank="1" showInputMessage="1" showErrorMessage="1" promptTitle="Werkelijke kosten 2022" prompt="Negatieve waarde invoeren" sqref="M47" xr:uid="{886A324D-2D50-C746-AC58-C8FD0612AD7B}"/>
    <dataValidation type="list" allowBlank="1" showInputMessage="1" showErrorMessage="1" promptTitle="Kostendekkingsgraad BVOV" prompt="Maak keuze uit lijst" sqref="E17" xr:uid="{C8BFEFF8-F7EF-8C41-AD2C-7D8A11328F6D}">
      <formula1>$AE$18:$AE$19</formula1>
    </dataValidation>
    <dataValidation allowBlank="1" showInputMessage="1" showErrorMessage="1" promptTitle="Kosten referentiejaar" prompt="Negatieve waarde invoeren" sqref="G47:G48" xr:uid="{72B6E37A-42FE-ED44-8A02-FB569952862E}"/>
    <dataValidation type="list" allowBlank="1" showInputMessage="1" showErrorMessage="1" promptTitle="Referentiejaar" prompt="Maak keuze uit lijst" sqref="E25" xr:uid="{D1EE2DF8-90F2-0E4E-A4C0-B488EE320329}">
      <formula1>$AH$12:$AH$15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12034-E83B-8447-878C-6A6786314494}">
  <dimension ref="A4:AI66"/>
  <sheetViews>
    <sheetView showGridLines="0" topLeftCell="A5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69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C24an5aCQZNLY0FiyEXIwjSc6vw/QxWebhXuvem+mohRKVtWi4ROfaR5VnnIRAp0hbrXXwMAJIkL/yTHXBaS1g==" saltValue="cqQQC8syuTuaz9XrtssG+A==" spinCount="100000" sheet="1" objects="1" scenarios="1"/>
  <mergeCells count="1">
    <mergeCell ref="K50:K57"/>
  </mergeCells>
  <dataValidations count="5">
    <dataValidation type="list" allowBlank="1" showInputMessage="1" showErrorMessage="1" promptTitle="Referentiejaar" prompt="Maak keuze uit lijst" sqref="E25" xr:uid="{956243FB-3850-F640-A3B4-927461927713}">
      <formula1>$AH$12:$AH$15</formula1>
    </dataValidation>
    <dataValidation allowBlank="1" showInputMessage="1" showErrorMessage="1" promptTitle="Kosten referentiejaar" prompt="Negatieve waarde invoeren" sqref="G47:G48" xr:uid="{1AD4D4CA-2D23-B249-8E31-45ACF20F69C8}"/>
    <dataValidation type="list" allowBlank="1" showInputMessage="1" showErrorMessage="1" promptTitle="Kostendekkingsgraad BVOV" prompt="Maak keuze uit lijst" sqref="E17" xr:uid="{E773EF55-2EFB-FE4F-89B1-91AC6D6D906F}">
      <formula1>$AE$18:$AE$19</formula1>
    </dataValidation>
    <dataValidation allowBlank="1" showInputMessage="1" showErrorMessage="1" promptTitle="Werkelijke kosten 2022" prompt="Negatieve waarde invoeren" sqref="M47" xr:uid="{B914D7F6-5785-F645-8CF2-51F72085D082}"/>
    <dataValidation allowBlank="1" showInputMessage="1" showErrorMessage="1" promptTitle="Covid-19 kosten 2022" prompt="Negatieve waarde invoeren" sqref="M50:M53 M55 M57:M59 M61 M63" xr:uid="{B94EC9D1-4892-5840-85C4-7453C616A38E}"/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AEE41-85B1-304B-B158-C074587291FA}">
  <dimension ref="A4:AI66"/>
  <sheetViews>
    <sheetView showGridLines="0" topLeftCell="A21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41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0HVrAgLn5sPSDhjPrfcqr0whKjRhsSPWKmzYQROq2/9bRRTulDGonS/JYnkr0pyXOPL08YN8hG8qshhZfQ/3GA==" saltValue="l6XvXPwAOFyA/QiT3ZUlLA==" spinCount="100000" sheet="1" objects="1" scenarios="1"/>
  <mergeCells count="1">
    <mergeCell ref="K50:K57"/>
  </mergeCells>
  <dataValidations count="5">
    <dataValidation allowBlank="1" showInputMessage="1" showErrorMessage="1" promptTitle="Covid-19 kosten 2022" prompt="Negatieve waarde invoeren" sqref="M50:M53 M55 M57:M59 M61 M63" xr:uid="{7DD348C9-11BB-E04E-9B6F-98CB72CFD4CA}"/>
    <dataValidation allowBlank="1" showInputMessage="1" showErrorMessage="1" promptTitle="Werkelijke kosten 2022" prompt="Negatieve waarde invoeren" sqref="M47" xr:uid="{ADA43529-E91F-BB4F-83E0-BA79E86B414D}"/>
    <dataValidation type="list" allowBlank="1" showInputMessage="1" showErrorMessage="1" promptTitle="Kostendekkingsgraad BVOV" prompt="Maak keuze uit lijst" sqref="E17" xr:uid="{A253474D-6DB4-B142-9E53-390862D7798A}">
      <formula1>$AE$18:$AE$19</formula1>
    </dataValidation>
    <dataValidation allowBlank="1" showInputMessage="1" showErrorMessage="1" promptTitle="Kosten referentiejaar" prompt="Negatieve waarde invoeren" sqref="G47:G48" xr:uid="{C035E8F3-A06D-ED4A-A7CD-A0FB8FC10BE9}"/>
    <dataValidation type="list" allowBlank="1" showInputMessage="1" showErrorMessage="1" promptTitle="Referentiejaar" prompt="Maak keuze uit lijst" sqref="E25" xr:uid="{66F08AC5-B37F-A44F-8F26-E643CC23C258}">
      <formula1>$AH$12:$AH$15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9A44-AFD6-9347-9392-0CB10AEFDA1C}">
  <dimension ref="A4:AI66"/>
  <sheetViews>
    <sheetView showGridLines="0" topLeftCell="A14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41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d81U45UXbsCbErP6pFbcNR9tPYBJBd3axxPQhn5JVr1KtOJcizQgfDblEQ13IPcBs36jIjTTE0uTU1Lx/J59mw==" saltValue="Q0jUcA+0JqDPL7u92JIv3w==" spinCount="100000" sheet="1" objects="1" scenarios="1"/>
  <mergeCells count="1">
    <mergeCell ref="K50:K57"/>
  </mergeCells>
  <dataValidations count="5">
    <dataValidation type="list" allowBlank="1" showInputMessage="1" showErrorMessage="1" promptTitle="Referentiejaar" prompt="Maak keuze uit lijst" sqref="E25" xr:uid="{0B25BAC2-685F-F849-9D73-419CA190F398}">
      <formula1>$AH$12:$AH$15</formula1>
    </dataValidation>
    <dataValidation allowBlank="1" showInputMessage="1" showErrorMessage="1" promptTitle="Kosten referentiejaar" prompt="Negatieve waarde invoeren" sqref="G47:G48" xr:uid="{73DF9ADE-E73F-8140-AB6F-4A7CCBE6F8F5}"/>
    <dataValidation type="list" allowBlank="1" showInputMessage="1" showErrorMessage="1" promptTitle="Kostendekkingsgraad BVOV" prompt="Maak keuze uit lijst" sqref="E17" xr:uid="{3BD9D227-092C-FF4E-B908-CC82273579A5}">
      <formula1>$AE$18:$AE$19</formula1>
    </dataValidation>
    <dataValidation allowBlank="1" showInputMessage="1" showErrorMessage="1" promptTitle="Werkelijke kosten 2022" prompt="Negatieve waarde invoeren" sqref="M47" xr:uid="{B5E0B575-CDF2-7948-BF92-157908807EA9}"/>
    <dataValidation allowBlank="1" showInputMessage="1" showErrorMessage="1" promptTitle="Covid-19 kosten 2022" prompt="Negatieve waarde invoeren" sqref="M50:M53 M55 M57:M59 M61 M63" xr:uid="{486AD24E-EB43-B440-89AC-3CC4A6646723}"/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557A-6203-4546-AF2C-133869E0489F}">
  <dimension ref="A4:AI66"/>
  <sheetViews>
    <sheetView showGridLines="0" topLeftCell="A5" zoomScale="115" zoomScaleNormal="115" workbookViewId="0">
      <selection activeCell="V33" sqref="V33"/>
    </sheetView>
  </sheetViews>
  <sheetFormatPr baseColWidth="10" defaultColWidth="9.1640625" defaultRowHeight="11" x14ac:dyDescent="0.15"/>
  <cols>
    <col min="1" max="2" width="2.5" style="26" customWidth="1"/>
    <col min="3" max="3" width="4" style="26" customWidth="1"/>
    <col min="4" max="4" width="74.6640625" style="26" customWidth="1"/>
    <col min="5" max="5" width="15.83203125" style="26" customWidth="1"/>
    <col min="6" max="6" width="9.6640625" style="26" customWidth="1"/>
    <col min="7" max="8" width="15.83203125" style="26" customWidth="1"/>
    <col min="9" max="10" width="2.5" style="26" customWidth="1"/>
    <col min="11" max="11" width="4" style="26" customWidth="1"/>
    <col min="12" max="12" width="92.1640625" style="26" bestFit="1" customWidth="1"/>
    <col min="13" max="13" width="15.83203125" style="26" customWidth="1"/>
    <col min="14" max="34" width="9.1640625" style="26"/>
    <col min="35" max="35" width="9.83203125" style="26" bestFit="1" customWidth="1"/>
    <col min="36" max="16384" width="9.1640625" style="26"/>
  </cols>
  <sheetData>
    <row r="4" spans="1:35" x14ac:dyDescent="0.15">
      <c r="E4" s="27"/>
    </row>
    <row r="9" spans="1:35" x14ac:dyDescent="0.15">
      <c r="A9" s="28" t="s">
        <v>25</v>
      </c>
      <c r="B9" s="28"/>
      <c r="C9" s="28"/>
      <c r="D9" s="28"/>
    </row>
    <row r="11" spans="1:35" x14ac:dyDescent="0.15">
      <c r="D11" s="1" t="s">
        <v>58</v>
      </c>
      <c r="E11" s="1"/>
      <c r="F11" s="16"/>
      <c r="AH11" s="29"/>
      <c r="AI11" s="30"/>
    </row>
    <row r="12" spans="1:35" x14ac:dyDescent="0.15">
      <c r="AH12" s="29">
        <v>2022</v>
      </c>
      <c r="AI12" s="31">
        <v>0</v>
      </c>
    </row>
    <row r="13" spans="1:35" x14ac:dyDescent="0.15">
      <c r="C13" s="32" t="s">
        <v>11</v>
      </c>
      <c r="D13" s="26" t="s">
        <v>19</v>
      </c>
      <c r="E13" s="62" t="str">
        <f>IF('Verantwoording concessiehouder'!E13="","",'Verantwoording concessiehouder'!E13)</f>
        <v/>
      </c>
      <c r="AH13" s="29">
        <v>2021</v>
      </c>
      <c r="AI13" s="33">
        <v>7.9399999999999998E-2</v>
      </c>
    </row>
    <row r="14" spans="1:35" x14ac:dyDescent="0.15">
      <c r="A14" s="27"/>
      <c r="B14" s="27"/>
      <c r="C14" s="32" t="s">
        <v>12</v>
      </c>
      <c r="D14" s="26" t="s">
        <v>20</v>
      </c>
      <c r="E14" s="17"/>
      <c r="AH14" s="29">
        <v>2020</v>
      </c>
      <c r="AI14" s="33">
        <v>9.3899999999999997E-2</v>
      </c>
    </row>
    <row r="15" spans="1:35" x14ac:dyDescent="0.15">
      <c r="D15" s="26" t="s">
        <v>21</v>
      </c>
      <c r="E15" s="25"/>
      <c r="AH15" s="29">
        <v>2019</v>
      </c>
      <c r="AI15" s="33">
        <v>0.1255</v>
      </c>
    </row>
    <row r="16" spans="1:35" x14ac:dyDescent="0.15">
      <c r="D16" s="26" t="s">
        <v>60</v>
      </c>
      <c r="E16" s="63" t="str">
        <f>IF('Verantwoording concessiehouder'!E16="","",'Verantwoording concessiehouder'!E16)</f>
        <v/>
      </c>
    </row>
    <row r="17" spans="1:31" x14ac:dyDescent="0.15">
      <c r="D17" s="26" t="s">
        <v>69</v>
      </c>
      <c r="E17" s="2">
        <v>0.95</v>
      </c>
    </row>
    <row r="18" spans="1:31" x14ac:dyDescent="0.15">
      <c r="E18" s="34"/>
      <c r="AE18" s="35">
        <v>0.93</v>
      </c>
    </row>
    <row r="19" spans="1:31" x14ac:dyDescent="0.15">
      <c r="A19" s="27" t="s">
        <v>0</v>
      </c>
      <c r="AE19" s="35">
        <v>0.95</v>
      </c>
    </row>
    <row r="20" spans="1:31" x14ac:dyDescent="0.15">
      <c r="D20" s="26" t="s">
        <v>5</v>
      </c>
      <c r="E20" s="36">
        <v>44562</v>
      </c>
      <c r="F20" s="26" t="s">
        <v>4</v>
      </c>
    </row>
    <row r="21" spans="1:31" x14ac:dyDescent="0.15">
      <c r="D21" s="26" t="s">
        <v>17</v>
      </c>
      <c r="E21" s="36">
        <v>44926</v>
      </c>
      <c r="F21" s="26" t="s">
        <v>4</v>
      </c>
    </row>
    <row r="23" spans="1:31" x14ac:dyDescent="0.15">
      <c r="D23" s="26" t="s">
        <v>1</v>
      </c>
      <c r="E23" s="26" t="s">
        <v>3</v>
      </c>
    </row>
    <row r="24" spans="1:31" x14ac:dyDescent="0.15">
      <c r="D24" s="26" t="s">
        <v>2</v>
      </c>
      <c r="E24" s="37">
        <v>1</v>
      </c>
      <c r="F24" s="26" t="s">
        <v>68</v>
      </c>
    </row>
    <row r="25" spans="1:31" x14ac:dyDescent="0.15">
      <c r="D25" s="26" t="s">
        <v>22</v>
      </c>
      <c r="E25" s="3">
        <v>2019</v>
      </c>
    </row>
    <row r="26" spans="1:31" x14ac:dyDescent="0.15">
      <c r="D26" s="26" t="s">
        <v>70</v>
      </c>
      <c r="E26" s="64">
        <f>VLOOKUP(E25,AH12:AI15,2,FALSE)</f>
        <v>0.1255</v>
      </c>
    </row>
    <row r="28" spans="1:31" x14ac:dyDescent="0.15">
      <c r="A28" s="27" t="s">
        <v>18</v>
      </c>
    </row>
    <row r="30" spans="1:31" ht="15" x14ac:dyDescent="0.2">
      <c r="B30" s="38"/>
      <c r="C30" s="38"/>
      <c r="D30" s="38"/>
      <c r="E30" s="38"/>
      <c r="F30" s="38"/>
      <c r="G30" s="38"/>
      <c r="H30" s="38"/>
      <c r="J30" s="39" t="s">
        <v>27</v>
      </c>
      <c r="K30" s="40"/>
      <c r="L30" s="40"/>
      <c r="M30" s="41" t="s">
        <v>26</v>
      </c>
    </row>
    <row r="31" spans="1:31" ht="15" x14ac:dyDescent="0.2">
      <c r="B31" s="38"/>
      <c r="C31" s="38"/>
      <c r="D31" s="38"/>
      <c r="E31" s="38"/>
      <c r="F31" s="38"/>
      <c r="G31" s="38"/>
      <c r="H31" s="38"/>
      <c r="J31" s="42"/>
      <c r="K31" s="43" t="s">
        <v>6</v>
      </c>
      <c r="M31" s="44"/>
    </row>
    <row r="32" spans="1:31" ht="15" x14ac:dyDescent="0.2">
      <c r="B32" s="38"/>
      <c r="C32" s="38"/>
      <c r="D32" s="38"/>
      <c r="E32" s="38"/>
      <c r="F32" s="38"/>
      <c r="G32" s="38"/>
      <c r="H32" s="38"/>
      <c r="J32" s="42"/>
      <c r="L32" s="26" t="s">
        <v>7</v>
      </c>
      <c r="M32" s="19"/>
    </row>
    <row r="33" spans="2:16" ht="15" x14ac:dyDescent="0.2">
      <c r="B33" s="38"/>
      <c r="C33" s="38"/>
      <c r="D33" s="38"/>
      <c r="E33" s="38"/>
      <c r="F33" s="38"/>
      <c r="G33" s="38"/>
      <c r="H33" s="38"/>
      <c r="J33" s="42"/>
      <c r="L33" s="26" t="s">
        <v>9</v>
      </c>
      <c r="M33" s="19"/>
    </row>
    <row r="34" spans="2:16" ht="15" x14ac:dyDescent="0.2">
      <c r="B34" s="38"/>
      <c r="C34" s="38"/>
      <c r="D34" s="38"/>
      <c r="E34" s="38"/>
      <c r="F34" s="38"/>
      <c r="G34" s="38"/>
      <c r="H34" s="38"/>
      <c r="J34" s="42"/>
      <c r="K34" s="32" t="s">
        <v>13</v>
      </c>
      <c r="L34" s="43" t="str">
        <f>"Totaal "&amp; K31</f>
        <v>Totaal Subsidies conform contract</v>
      </c>
      <c r="M34" s="65">
        <f>SUM(M32:M33)</f>
        <v>0</v>
      </c>
    </row>
    <row r="35" spans="2:16" ht="15" x14ac:dyDescent="0.2">
      <c r="B35" s="38"/>
      <c r="C35" s="38"/>
      <c r="D35" s="38"/>
      <c r="E35" s="38"/>
      <c r="F35" s="38"/>
      <c r="G35" s="38"/>
      <c r="H35" s="38"/>
      <c r="J35" s="42"/>
      <c r="L35" s="26" t="s">
        <v>23</v>
      </c>
      <c r="M35" s="19"/>
    </row>
    <row r="36" spans="2:16" ht="15" x14ac:dyDescent="0.2">
      <c r="B36" s="38"/>
      <c r="C36" s="38"/>
      <c r="D36" s="38"/>
      <c r="E36" s="38"/>
      <c r="F36" s="38"/>
      <c r="G36" s="38"/>
      <c r="H36" s="38"/>
      <c r="J36" s="42"/>
      <c r="K36" s="32"/>
      <c r="M36" s="45"/>
    </row>
    <row r="37" spans="2:16" ht="15" x14ac:dyDescent="0.2">
      <c r="B37" s="38"/>
      <c r="C37" s="38"/>
      <c r="D37" s="38"/>
      <c r="E37" s="38"/>
      <c r="F37" s="38"/>
      <c r="G37" s="38"/>
      <c r="H37" s="38"/>
      <c r="J37" s="42"/>
      <c r="K37" s="32" t="s">
        <v>14</v>
      </c>
      <c r="L37" s="26" t="s">
        <v>8</v>
      </c>
      <c r="M37" s="19"/>
    </row>
    <row r="38" spans="2:16" ht="15" x14ac:dyDescent="0.2">
      <c r="B38" s="38"/>
      <c r="C38" s="38"/>
      <c r="D38" s="38"/>
      <c r="E38" s="38"/>
      <c r="F38" s="38"/>
      <c r="G38" s="38"/>
      <c r="H38" s="38"/>
      <c r="J38" s="42"/>
      <c r="K38" s="32" t="s">
        <v>28</v>
      </c>
      <c r="L38" s="26" t="s">
        <v>10</v>
      </c>
      <c r="M38" s="19"/>
    </row>
    <row r="39" spans="2:16" ht="15" x14ac:dyDescent="0.2">
      <c r="B39" s="38"/>
      <c r="C39" s="38"/>
      <c r="D39" s="38"/>
      <c r="E39" s="38"/>
      <c r="F39" s="38"/>
      <c r="G39" s="38"/>
      <c r="H39" s="38"/>
      <c r="J39" s="42"/>
      <c r="K39" s="32"/>
      <c r="M39" s="44"/>
    </row>
    <row r="40" spans="2:16" ht="15" x14ac:dyDescent="0.2">
      <c r="B40" s="38"/>
      <c r="C40" s="38"/>
      <c r="D40" s="38"/>
      <c r="E40" s="38"/>
      <c r="F40" s="38"/>
      <c r="G40" s="38"/>
      <c r="H40" s="38"/>
      <c r="J40" s="42"/>
      <c r="K40" s="32" t="s">
        <v>24</v>
      </c>
      <c r="L40" s="26" t="s">
        <v>43</v>
      </c>
      <c r="M40" s="19"/>
    </row>
    <row r="41" spans="2:16" ht="15" x14ac:dyDescent="0.2">
      <c r="B41" s="38"/>
      <c r="C41" s="38"/>
      <c r="D41" s="38"/>
      <c r="E41" s="38"/>
      <c r="F41" s="38"/>
      <c r="G41" s="38"/>
      <c r="H41" s="38"/>
      <c r="J41" s="42"/>
      <c r="L41" s="26" t="s">
        <v>44</v>
      </c>
      <c r="M41" s="19"/>
    </row>
    <row r="42" spans="2:16" ht="15" x14ac:dyDescent="0.2">
      <c r="B42" s="38"/>
      <c r="C42" s="38"/>
      <c r="D42" s="38"/>
      <c r="E42" s="38"/>
      <c r="F42" s="38"/>
      <c r="G42" s="38"/>
      <c r="H42" s="38"/>
      <c r="J42" s="42"/>
      <c r="K42" s="32"/>
      <c r="L42" s="43"/>
      <c r="M42" s="45"/>
    </row>
    <row r="43" spans="2:16" ht="15" x14ac:dyDescent="0.2">
      <c r="B43" s="38"/>
      <c r="C43" s="38"/>
      <c r="D43" s="38"/>
      <c r="E43" s="38"/>
      <c r="F43" s="38"/>
      <c r="G43" s="38"/>
      <c r="H43" s="38"/>
      <c r="J43" s="46" t="s">
        <v>45</v>
      </c>
      <c r="K43" s="47"/>
      <c r="L43" s="48"/>
      <c r="M43" s="20">
        <f>SUM(M34,M37,M38,M40)</f>
        <v>0</v>
      </c>
    </row>
    <row r="44" spans="2:16" ht="15" x14ac:dyDescent="0.2">
      <c r="B44" s="38"/>
      <c r="C44" s="38"/>
      <c r="D44" s="38"/>
      <c r="E44" s="38"/>
      <c r="F44" s="38"/>
      <c r="G44" s="38"/>
      <c r="H44" s="38"/>
      <c r="J44" s="46" t="s">
        <v>41</v>
      </c>
      <c r="K44" s="48"/>
      <c r="L44" s="48"/>
      <c r="M44" s="21">
        <f>SUM(M35,M41,M43)</f>
        <v>0</v>
      </c>
    </row>
    <row r="45" spans="2:16" ht="15" x14ac:dyDescent="0.2">
      <c r="B45" s="38"/>
      <c r="C45" s="38"/>
      <c r="D45" s="38"/>
      <c r="E45" s="38"/>
      <c r="F45" s="38"/>
      <c r="G45" s="38"/>
      <c r="H45" s="38"/>
      <c r="J45" s="49"/>
      <c r="K45" s="16"/>
      <c r="L45" s="16"/>
      <c r="M45" s="50"/>
    </row>
    <row r="46" spans="2:16" x14ac:dyDescent="0.15">
      <c r="B46" s="39" t="s">
        <v>49</v>
      </c>
      <c r="C46" s="40"/>
      <c r="D46" s="40"/>
      <c r="E46" s="40"/>
      <c r="F46" s="40"/>
      <c r="G46" s="68" t="str">
        <f>"Prijspeil"&amp;" "&amp;E25</f>
        <v>Prijspeil 2019</v>
      </c>
      <c r="H46" s="41" t="s">
        <v>26</v>
      </c>
      <c r="J46" s="51" t="s">
        <v>63</v>
      </c>
      <c r="L46" s="16"/>
      <c r="M46" s="52"/>
    </row>
    <row r="47" spans="2:16" x14ac:dyDescent="0.15">
      <c r="B47" s="53" t="s">
        <v>15</v>
      </c>
      <c r="C47" s="54" t="s">
        <v>46</v>
      </c>
      <c r="D47" s="55"/>
      <c r="E47" s="55"/>
      <c r="F47" s="55"/>
      <c r="G47" s="13"/>
      <c r="H47" s="14">
        <f>(1+E26)*G47</f>
        <v>0</v>
      </c>
      <c r="J47" s="56" t="s">
        <v>15</v>
      </c>
      <c r="K47" s="27" t="s">
        <v>42</v>
      </c>
      <c r="M47" s="22"/>
      <c r="P47" s="12"/>
    </row>
    <row r="48" spans="2:16" ht="15" x14ac:dyDescent="0.2">
      <c r="B48" s="32"/>
      <c r="C48" s="27"/>
      <c r="G48" s="15"/>
      <c r="H48" s="57"/>
      <c r="J48" s="56"/>
      <c r="K48" s="27"/>
      <c r="M48" s="58"/>
    </row>
    <row r="49" spans="1:16" x14ac:dyDescent="0.15">
      <c r="A49" s="27" t="s">
        <v>47</v>
      </c>
      <c r="J49" s="42"/>
      <c r="K49" s="43" t="s">
        <v>29</v>
      </c>
      <c r="M49" s="44"/>
    </row>
    <row r="50" spans="1:16" x14ac:dyDescent="0.15">
      <c r="J50" s="42"/>
      <c r="K50" s="98" t="s">
        <v>30</v>
      </c>
      <c r="L50" s="26" t="s">
        <v>31</v>
      </c>
      <c r="M50" s="22"/>
    </row>
    <row r="51" spans="1:16" x14ac:dyDescent="0.15">
      <c r="D51" s="26" t="s">
        <v>50</v>
      </c>
      <c r="E51" s="6">
        <f>-SUM(H47,M64)</f>
        <v>0</v>
      </c>
      <c r="F51" s="4"/>
      <c r="J51" s="42"/>
      <c r="K51" s="99"/>
      <c r="L51" s="26" t="s">
        <v>32</v>
      </c>
      <c r="M51" s="22"/>
    </row>
    <row r="52" spans="1:16" x14ac:dyDescent="0.15">
      <c r="D52" s="26" t="s">
        <v>51</v>
      </c>
      <c r="E52" s="6">
        <f>E17*E51</f>
        <v>0</v>
      </c>
      <c r="F52" s="4"/>
      <c r="J52" s="42"/>
      <c r="K52" s="99"/>
      <c r="L52" s="26" t="s">
        <v>33</v>
      </c>
      <c r="M52" s="22"/>
    </row>
    <row r="53" spans="1:16" x14ac:dyDescent="0.15">
      <c r="D53" s="26" t="s">
        <v>52</v>
      </c>
      <c r="E53" s="6">
        <f>M43</f>
        <v>0</v>
      </c>
      <c r="F53" s="4"/>
      <c r="J53" s="42"/>
      <c r="K53" s="99"/>
      <c r="L53" s="26" t="s">
        <v>34</v>
      </c>
      <c r="M53" s="22"/>
    </row>
    <row r="54" spans="1:16" x14ac:dyDescent="0.15">
      <c r="D54" s="26" t="s">
        <v>48</v>
      </c>
      <c r="E54" s="6">
        <f>MAX(0,(E52-E53))</f>
        <v>0</v>
      </c>
      <c r="F54" s="4"/>
      <c r="J54" s="42"/>
      <c r="K54" s="99"/>
      <c r="M54" s="23"/>
    </row>
    <row r="55" spans="1:16" x14ac:dyDescent="0.15">
      <c r="D55" s="26" t="s">
        <v>53</v>
      </c>
      <c r="E55" s="6">
        <f>M66+E54</f>
        <v>0</v>
      </c>
      <c r="F55" s="8">
        <f>IF(SUM(M47,M64)=0,0,E55/-SUM(M47,M64))</f>
        <v>0</v>
      </c>
      <c r="J55" s="42"/>
      <c r="K55" s="99"/>
      <c r="L55" s="26" t="s">
        <v>67</v>
      </c>
      <c r="M55" s="22"/>
    </row>
    <row r="56" spans="1:16" x14ac:dyDescent="0.15">
      <c r="D56" s="26" t="s">
        <v>54</v>
      </c>
      <c r="E56" s="6">
        <f>IF(E55&gt;0,E55,0)</f>
        <v>0</v>
      </c>
      <c r="F56" s="8"/>
      <c r="J56" s="42"/>
      <c r="K56" s="99"/>
      <c r="M56" s="23"/>
    </row>
    <row r="57" spans="1:16" x14ac:dyDescent="0.15">
      <c r="E57" s="6"/>
      <c r="F57" s="8"/>
      <c r="J57" s="42"/>
      <c r="K57" s="99"/>
      <c r="L57" s="26" t="s">
        <v>35</v>
      </c>
      <c r="M57" s="22"/>
    </row>
    <row r="58" spans="1:16" x14ac:dyDescent="0.15">
      <c r="C58" s="59" t="s">
        <v>16</v>
      </c>
      <c r="D58" s="47" t="s">
        <v>55</v>
      </c>
      <c r="E58" s="7">
        <f>MAX(0,(E54-E56))</f>
        <v>0</v>
      </c>
      <c r="F58" s="5"/>
      <c r="J58" s="42"/>
      <c r="K58" s="27"/>
      <c r="L58" s="26" t="s">
        <v>36</v>
      </c>
      <c r="M58" s="22"/>
    </row>
    <row r="59" spans="1:16" x14ac:dyDescent="0.15">
      <c r="A59" s="27"/>
      <c r="D59" s="26" t="s">
        <v>57</v>
      </c>
      <c r="E59" s="6">
        <f>M66+E58</f>
        <v>0</v>
      </c>
      <c r="F59" s="8">
        <f>IF(SUM(M47,M64)=0,0,E59/-SUM(M47,M64))</f>
        <v>0</v>
      </c>
      <c r="J59" s="42"/>
      <c r="K59" s="27"/>
      <c r="L59" s="26" t="s">
        <v>37</v>
      </c>
      <c r="M59" s="22"/>
    </row>
    <row r="60" spans="1:16" x14ac:dyDescent="0.15">
      <c r="J60" s="42"/>
      <c r="K60" s="27"/>
      <c r="M60" s="24"/>
    </row>
    <row r="61" spans="1:16" x14ac:dyDescent="0.15">
      <c r="J61" s="42"/>
      <c r="K61" s="27"/>
      <c r="L61" s="26" t="s">
        <v>38</v>
      </c>
      <c r="M61" s="22"/>
    </row>
    <row r="62" spans="1:16" x14ac:dyDescent="0.15">
      <c r="J62" s="42"/>
      <c r="K62" s="27"/>
      <c r="M62" s="23"/>
    </row>
    <row r="63" spans="1:16" x14ac:dyDescent="0.15">
      <c r="J63" s="42"/>
      <c r="K63" s="27"/>
      <c r="L63" s="26" t="s">
        <v>39</v>
      </c>
      <c r="M63" s="22"/>
      <c r="P63" s="60"/>
    </row>
    <row r="64" spans="1:16" x14ac:dyDescent="0.15">
      <c r="J64" s="56" t="s">
        <v>40</v>
      </c>
      <c r="K64" s="27" t="s">
        <v>62</v>
      </c>
      <c r="L64" s="27"/>
      <c r="M64" s="66">
        <f>SUM(M50:M53,M55,M57:M59,M61,M63)</f>
        <v>0</v>
      </c>
    </row>
    <row r="65" spans="10:13" x14ac:dyDescent="0.15">
      <c r="J65" s="42"/>
      <c r="K65" s="27"/>
      <c r="M65" s="9"/>
    </row>
    <row r="66" spans="10:13" x14ac:dyDescent="0.15">
      <c r="J66" s="61"/>
      <c r="K66" s="54" t="s">
        <v>56</v>
      </c>
      <c r="L66" s="54"/>
      <c r="M66" s="67">
        <f>SUM(M44,M47,M64)</f>
        <v>0</v>
      </c>
    </row>
  </sheetData>
  <sheetProtection algorithmName="SHA-512" hashValue="9O3xYLHMA0g4PcRVoIZX712oURlIST+REOvVdX3H63qhtcZ5P1UEFwMXXv3Grw6/S+49Ty5aE2XuS3r065OieQ==" saltValue="/7x6A9Mk398H7BjEc69Ybg==" spinCount="100000" sheet="1" objects="1" scenarios="1"/>
  <mergeCells count="1">
    <mergeCell ref="K50:K57"/>
  </mergeCells>
  <dataValidations count="5">
    <dataValidation allowBlank="1" showInputMessage="1" showErrorMessage="1" promptTitle="Covid-19 kosten 2022" prompt="Negatieve waarde invoeren" sqref="M50:M53 M55 M57:M59 M61 M63" xr:uid="{B9C5FBA2-9B80-7742-81C0-0DD5A6686692}"/>
    <dataValidation allowBlank="1" showInputMessage="1" showErrorMessage="1" promptTitle="Werkelijke kosten 2022" prompt="Negatieve waarde invoeren" sqref="M47" xr:uid="{614DB14D-9183-6B4A-9607-81A082099514}"/>
    <dataValidation type="list" allowBlank="1" showInputMessage="1" showErrorMessage="1" promptTitle="Kostendekkingsgraad BVOV" prompt="Maak keuze uit lijst" sqref="E17" xr:uid="{8B3B4824-DE41-3442-AD11-D28E2791CE4F}">
      <formula1>$AE$18:$AE$19</formula1>
    </dataValidation>
    <dataValidation allowBlank="1" showInputMessage="1" showErrorMessage="1" promptTitle="Kosten referentiejaar" prompt="Negatieve waarde invoeren" sqref="G47:G48" xr:uid="{B5719529-6F27-2443-AECD-86E7481392F3}"/>
    <dataValidation type="list" allowBlank="1" showInputMessage="1" showErrorMessage="1" promptTitle="Referentiejaar" prompt="Maak keuze uit lijst" sqref="E25" xr:uid="{E9FDDEDB-4EA2-4C4B-9166-3EE9AC3F45A6}">
      <formula1>$AH$12:$AH$15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149550871594599170ABFE3D481F3" ma:contentTypeVersion="16" ma:contentTypeDescription="Een nieuw document maken." ma:contentTypeScope="" ma:versionID="dfcdbc1878d0e6ff15e5b5d251a3bc09">
  <xsd:schema xmlns:xsd="http://www.w3.org/2001/XMLSchema" xmlns:xs="http://www.w3.org/2001/XMLSchema" xmlns:p="http://schemas.microsoft.com/office/2006/metadata/properties" xmlns:ns2="d29ef02d-dca2-4008-a09f-102c2d73e077" xmlns:ns3="ea6e1c2d-c477-43f6-b3eb-0761957edcca" targetNamespace="http://schemas.microsoft.com/office/2006/metadata/properties" ma:root="true" ma:fieldsID="c0070e9e3b785841dbed51af6a06aa75" ns2:_="" ns3:_="">
    <xsd:import namespace="d29ef02d-dca2-4008-a09f-102c2d73e077"/>
    <xsd:import namespace="ea6e1c2d-c477-43f6-b3eb-0761957ed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ef02d-dca2-4008-a09f-102c2d73e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031cafa-bca9-4815-aec0-7277a0735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e1c2d-c477-43f6-b3eb-0761957ed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6f6a2c-bd97-4095-a416-d97c42ef1514}" ma:internalName="TaxCatchAll" ma:showField="CatchAllData" ma:web="ea6e1c2d-c477-43f6-b3eb-0761957edc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6e1c2d-c477-43f6-b3eb-0761957edcca" xsi:nil="true"/>
    <lcf76f155ced4ddcb4097134ff3c332f xmlns="d29ef02d-dca2-4008-a09f-102c2d73e07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467BB9-EF07-4E64-9E64-FF23ABAF8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8CF08-FF4F-4DDF-828E-62F0D4C97007}"/>
</file>

<file path=customXml/itemProps3.xml><?xml version="1.0" encoding="utf-8"?>
<ds:datastoreItem xmlns:ds="http://schemas.openxmlformats.org/officeDocument/2006/customXml" ds:itemID="{541073ED-BB8A-457F-A54F-76318C413395}">
  <ds:schemaRefs>
    <ds:schemaRef ds:uri="http://schemas.microsoft.com/office/2006/documentManagement/types"/>
    <ds:schemaRef ds:uri="d29ef02d-dca2-4008-a09f-102c2d73e07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a6e1c2d-c477-43f6-b3eb-0761957edc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Verantwoording concessiehouder</vt:lpstr>
      <vt:lpstr>Verantwoording concessie 1</vt:lpstr>
      <vt:lpstr>Verantwoording concessie 2</vt:lpstr>
      <vt:lpstr>Verantwoording concessie 3</vt:lpstr>
      <vt:lpstr>Verantwoording concessie 4</vt:lpstr>
      <vt:lpstr>Verantwoording concessie 5</vt:lpstr>
      <vt:lpstr>Verantwoording concessie 6</vt:lpstr>
      <vt:lpstr>Verantwoording concessie 7</vt:lpstr>
      <vt:lpstr>Verantwoording concessie 8</vt:lpstr>
      <vt:lpstr>Verantwoording concessie 9</vt:lpstr>
      <vt:lpstr>Verantwoording concessie 10</vt:lpstr>
      <vt:lpstr>Verantwoording concessie 11</vt:lpstr>
      <vt:lpstr>Verantwoording concessie 12</vt:lpstr>
      <vt:lpstr>Verantwoording concessie 13</vt:lpstr>
    </vt:vector>
  </TitlesOfParts>
  <Manager/>
  <Company>Hypercube Business Innovation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Rijnhout, Rob</dc:creator>
  <cp:keywords/>
  <dc:description/>
  <cp:lastModifiedBy>Rob Rijnhout</cp:lastModifiedBy>
  <cp:lastPrinted>2021-05-11T13:21:38Z</cp:lastPrinted>
  <dcterms:created xsi:type="dcterms:W3CDTF">2020-09-02T12:02:26Z</dcterms:created>
  <dcterms:modified xsi:type="dcterms:W3CDTF">2023-03-27T09:43:22Z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0x010100E11149550871594599170ABFE3D481F3</vt:lpwstr>
  </property>
</Properties>
</file>