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sato.sharepoint.com/sites/20220226/Gedeelde documenten/General/Verslagen/3. Werkgroep verantwoording BVOV/Bijlage bij verslag/"/>
    </mc:Choice>
  </mc:AlternateContent>
  <xr:revisionPtr revIDLastSave="0" documentId="8_{18F9846F-CAFB-41B8-B257-BB357BFD95A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BVOV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2" l="1"/>
  <c r="G75" i="2"/>
  <c r="G73" i="2"/>
  <c r="J61" i="2"/>
  <c r="J44" i="2" l="1"/>
  <c r="E34" i="2" l="1"/>
  <c r="J34" i="2" l="1"/>
  <c r="J40" i="2" s="1"/>
  <c r="F81" i="2" l="1"/>
  <c r="F80" i="2"/>
  <c r="F79" i="2"/>
  <c r="G71" i="2"/>
  <c r="G70" i="2"/>
  <c r="G68" i="2"/>
  <c r="G67" i="2"/>
  <c r="J63" i="2" l="1"/>
  <c r="F67" i="2" s="1"/>
  <c r="F70" i="2" s="1"/>
  <c r="F68" i="2"/>
  <c r="D61" i="2" l="1"/>
  <c r="F71" i="2" l="1"/>
  <c r="F73" i="2" s="1"/>
  <c r="F75" i="2" l="1"/>
  <c r="F77" i="2" s="1"/>
  <c r="F8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Rijnhout</author>
    <author>Benard, Wouter</author>
  </authors>
  <commentList>
    <comment ref="E34" authorId="0" shapeId="0" xr:uid="{463D644D-6FB1-F94F-AD99-86225F0FD2F0}">
      <text>
        <r>
          <rPr>
            <b/>
            <sz val="10"/>
            <color rgb="FF000000"/>
            <rFont val="Tahoma"/>
            <family val="2"/>
          </rPr>
          <t>Rob Rijnhout: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Prestatieafhankelijke bijdragen van de concessieverlener zijn (bonus/malus) GEEN onderdeel van de hier gespecificeeerde subsidies. Ze blijven buiten beschouwing van de bvov.</t>
        </r>
      </text>
    </comment>
    <comment ref="E39" authorId="1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Waaronder: 
</t>
        </r>
        <r>
          <rPr>
            <sz val="9"/>
            <color rgb="FF000000"/>
            <rFont val="Tahoma"/>
            <family val="2"/>
          </rPr>
          <t xml:space="preserve">- Andere opbrengsten of subsidies in het kader van naleven beleid voorkomen verspreiding covid-19
</t>
        </r>
        <r>
          <rPr>
            <sz val="9"/>
            <color rgb="FF000000"/>
            <rFont val="Tahoma"/>
            <family val="2"/>
          </rPr>
          <t>- Rentebaten</t>
        </r>
      </text>
    </comment>
    <comment ref="D44" authorId="0" shapeId="0" xr:uid="{CAB22F0E-7B8B-5B43-8E6B-EAC864AC81B8}">
      <text>
        <r>
          <rPr>
            <b/>
            <sz val="10"/>
            <color rgb="FF000000"/>
            <rFont val="Tahoma"/>
            <family val="2"/>
          </rPr>
          <t>Rob Rijnhout: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Daadwerkelijke kostenniveau van de concessiehouder in verband met de uitvoering van het openbaar vervoer in de periode van 1 januari 2019 tot en met 31 december 2019, geïndexeerd op het prijspeil van het jaar 2021; 
</t>
        </r>
        <r>
          <rPr>
            <sz val="10"/>
            <color rgb="FF000000"/>
            <rFont val="Calibri"/>
            <family val="2"/>
          </rPr>
          <t xml:space="preserve">Of indien de concessie in werking is getreden na 1 januari 2019, de kosten van de meest actuele begroting van de concessie die niet is beïnvloed door COVID-19 of het bestaan van de beschikbaarheidsvergoeding. 
</t>
        </r>
      </text>
    </comment>
    <comment ref="E54" authorId="1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  <comment ref="E74" authorId="0" shapeId="0" xr:uid="{0AFD8E6E-9359-EB44-9BEB-EF7C0D61BF0E}">
      <text>
        <r>
          <rPr>
            <b/>
            <sz val="10"/>
            <color rgb="FF000000"/>
            <rFont val="Tahoma"/>
            <family val="2"/>
          </rPr>
          <t>Rob Rijnhout: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Daadwerkelijke kostenniveau van de concessiehouder in verband met de uitvoering van het openbaar vervoer in de periode 1 januari 2021 tot en met 31 december 2021 
</t>
        </r>
      </text>
    </comment>
  </commentList>
</comments>
</file>

<file path=xl/sharedStrings.xml><?xml version="1.0" encoding="utf-8"?>
<sst xmlns="http://schemas.openxmlformats.org/spreadsheetml/2006/main" count="77" uniqueCount="70">
  <si>
    <t>Algemene inputs</t>
  </si>
  <si>
    <t>Valuta</t>
  </si>
  <si>
    <t>Nominatie</t>
  </si>
  <si>
    <t>EUR</t>
  </si>
  <si>
    <t>Datum</t>
  </si>
  <si>
    <t>Periode</t>
  </si>
  <si>
    <t>Maanden</t>
  </si>
  <si>
    <t>Start datum</t>
  </si>
  <si>
    <t>Datum indienen aanvraag</t>
  </si>
  <si>
    <t>Subsidies conform contract</t>
  </si>
  <si>
    <t>Vaste exploitatiebijdrage door concessieverlener</t>
  </si>
  <si>
    <t>OCW contract studentenkaart</t>
  </si>
  <si>
    <t>Covid-19 kosten</t>
  </si>
  <si>
    <t>Covid-19 testen personeel</t>
  </si>
  <si>
    <t xml:space="preserve">Totale opbrengsten periode </t>
  </si>
  <si>
    <t>Waarvan Covid-19 kosten</t>
  </si>
  <si>
    <t>Dekkingsgraad totale kosten</t>
  </si>
  <si>
    <t>Mondkapjes, handschoenen en andere beschermingsmaatregelen chauffeurs / bestuurders / machinisten / conducteurs / monteurs</t>
  </si>
  <si>
    <t>Ontsmetting / schoonmaak werkplek chauffeurs / bestuurders / machinisten / conducteurs / monteurs</t>
  </si>
  <si>
    <t>Extra schoonmaak voertuigen/treinen/kleding/kantoor</t>
  </si>
  <si>
    <t>Extra inzet BOA's/handhavers, voor zover nodig voor het uitvoeren van de in het OV-protocol opgenomen taken en voor bestrijding van zwartrijders.</t>
  </si>
  <si>
    <t xml:space="preserve">Communicatiekosten spelregels en van overige Covid-19-zaken </t>
  </si>
  <si>
    <t>Tijdelijk inzetten medewerkers die reizigersstromen begeleiden rondom drukke knooppunten ('crowd control', verkeers- en/of reizigersstroomregulatie)</t>
  </si>
  <si>
    <t>Opbrengsten</t>
  </si>
  <si>
    <t>Opbrengsten totaal</t>
  </si>
  <si>
    <t>Overig met toelichting</t>
  </si>
  <si>
    <t>Kostendekkingsgraad BVOV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</si>
  <si>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</si>
  <si>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</si>
  <si>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</si>
  <si>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</si>
  <si>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</si>
  <si>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</si>
  <si>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</si>
  <si>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O4.</t>
  </si>
  <si>
    <t>K1</t>
  </si>
  <si>
    <t>K2</t>
  </si>
  <si>
    <t>B1</t>
  </si>
  <si>
    <t>Informatievoorziening aan reizigers gericht op het voorkomen van de verspreiding van COVID-19</t>
  </si>
  <si>
    <t>Andere opbrengsten (waaronder subsidies in het kader van naleven beleid voorkomen verspreiding COVID-19 &amp; rentebaten)</t>
  </si>
  <si>
    <t>duizendtallen</t>
  </si>
  <si>
    <t>Kostendekkingsgraad BVOV 2021</t>
  </si>
  <si>
    <t>eind datum</t>
  </si>
  <si>
    <t>Berekening BVOV 2021</t>
  </si>
  <si>
    <t>template aanvraag beschikbaarheidsvergoeding OV 2021</t>
  </si>
  <si>
    <t>Specifieke inputs</t>
  </si>
  <si>
    <t>K0</t>
  </si>
  <si>
    <t>I</t>
  </si>
  <si>
    <t>Toegepaste index</t>
  </si>
  <si>
    <t>Naam concessiehouder</t>
  </si>
  <si>
    <t>Naam concessie</t>
  </si>
  <si>
    <t>Naam concessieverlener</t>
  </si>
  <si>
    <t>Terugkerende kosten eveneens goedgekeurd in regeling bvov 2020</t>
  </si>
  <si>
    <t>Afronden realisatie goedgekeurde voorzieningen bvov 2020 (met toelichting)</t>
  </si>
  <si>
    <t>B2</t>
  </si>
  <si>
    <t>Eur</t>
  </si>
  <si>
    <t>B3</t>
  </si>
  <si>
    <t>B4</t>
  </si>
  <si>
    <t>Ontvangen voorschot BVOV 2021, 80% van toekenningsbeschikking</t>
  </si>
  <si>
    <t>Template verantwoording beschikbaarheidsvergoeding OV 2021</t>
  </si>
  <si>
    <t>Totaal referentiekosten (incl. afschrijvingen / financieringskosten)</t>
  </si>
  <si>
    <t>Kosten totaal (grondslag bvov 2021)</t>
  </si>
  <si>
    <t>Totale (referentie)kosten periode, grondslag bvov 2021</t>
  </si>
  <si>
    <t xml:space="preserve">Berekening bruto bvov 2021 </t>
  </si>
  <si>
    <t>Ontvangen aanvullend voorschot bvov 2021</t>
  </si>
  <si>
    <t>Berekening BVOV 2021 (met correctie voor eventueel rendement)</t>
  </si>
  <si>
    <t>Resultaat 2021 (Opbrengsten inclusief bruto bvov minus werkelijke kosten 2021)</t>
  </si>
  <si>
    <t>inputveld. Alleen geel gemarkeerde cellen invullen. Kosten steeds als negatieve waarde.</t>
  </si>
  <si>
    <t>Te verrekenen bvov 2021</t>
  </si>
  <si>
    <t>Totaal realisatie kosten 2021 (incl. afschrijvingen / financieringskosten)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</si>
</sst>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d\ [$-409]mmm\ yy;\-;\-"/>
    <numFmt numFmtId="165" formatCode="#,##0_);\(#,##0\);\-_);@_)"/>
    <numFmt numFmtId="166" formatCode="#,##0.0%_);\(#,##0.0\)%;\-_);@_)"/>
    <numFmt numFmtId="167" formatCode="#,##0.0_);\(#,##0.0\);\-_);@_)"/>
    <numFmt numFmtId="168" formatCode="_ * #,##0.0_ ;_ * \-#,##0.0_ ;_ * &quot;-&quot;??_ ;_ @_ "/>
    <numFmt numFmtId="169" formatCode="#,##0.00_);\(#,##0.00\);\-_);@_)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165" fontId="2" fillId="3" borderId="0" xfId="0" applyNumberFormat="1" applyFont="1" applyFill="1"/>
    <xf numFmtId="166" fontId="1" fillId="0" borderId="0" xfId="0" applyNumberFormat="1" applyFont="1"/>
    <xf numFmtId="167" fontId="1" fillId="0" borderId="0" xfId="0" applyNumberFormat="1" applyFont="1"/>
    <xf numFmtId="168" fontId="2" fillId="3" borderId="0" xfId="1" applyNumberFormat="1" applyFont="1" applyFill="1"/>
    <xf numFmtId="0" fontId="5" fillId="0" borderId="0" xfId="0" applyFont="1"/>
    <xf numFmtId="165" fontId="1" fillId="0" borderId="0" xfId="0" quotePrefix="1" applyNumberFormat="1" applyFont="1"/>
    <xf numFmtId="0" fontId="1" fillId="2" borderId="0" xfId="0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168" fontId="1" fillId="2" borderId="0" xfId="1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10" fontId="6" fillId="0" borderId="0" xfId="0" applyNumberFormat="1" applyFont="1"/>
    <xf numFmtId="167" fontId="2" fillId="3" borderId="0" xfId="0" applyNumberFormat="1" applyFont="1" applyFill="1"/>
    <xf numFmtId="169" fontId="2" fillId="3" borderId="0" xfId="0" applyNumberFormat="1" applyFont="1" applyFill="1"/>
    <xf numFmtId="10" fontId="1" fillId="3" borderId="0" xfId="2" applyNumberFormat="1" applyFont="1" applyFill="1"/>
    <xf numFmtId="0" fontId="2" fillId="6" borderId="0" xfId="0" applyFont="1" applyFill="1"/>
    <xf numFmtId="0" fontId="1" fillId="6" borderId="0" xfId="0" applyFont="1" applyFill="1"/>
    <xf numFmtId="165" fontId="2" fillId="6" borderId="0" xfId="0" applyNumberFormat="1" applyFont="1" applyFill="1"/>
    <xf numFmtId="165" fontId="1" fillId="6" borderId="0" xfId="0" applyNumberFormat="1" applyFont="1" applyFill="1" applyProtection="1">
      <protection locked="0"/>
    </xf>
    <xf numFmtId="170" fontId="1" fillId="7" borderId="0" xfId="0" applyNumberFormat="1" applyFont="1" applyFill="1"/>
    <xf numFmtId="9" fontId="6" fillId="0" borderId="0" xfId="0" applyNumberFormat="1" applyFo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99CCFF"/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ustomXml" Target="../ink/ink6.xml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customXml" Target="../ink/ink5.xml"/><Relationship Id="rId4" Type="http://schemas.openxmlformats.org/officeDocument/2006/relationships/customXml" Target="../ink/ink2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1801701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4695271</xdr:colOff>
      <xdr:row>72</xdr:row>
      <xdr:rowOff>56807</xdr:rowOff>
    </xdr:from>
    <xdr:to>
      <xdr:col>7</xdr:col>
      <xdr:colOff>245163</xdr:colOff>
      <xdr:row>75</xdr:row>
      <xdr:rowOff>1617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t 2">
              <a:extLst>
                <a:ext uri="{FF2B5EF4-FFF2-40B4-BE49-F238E27FC236}">
                  <a16:creationId xmlns:a16="http://schemas.microsoft.com/office/drawing/2014/main" id="{B0A1F914-EFE5-CE38-524C-A7C999530970}"/>
                </a:ext>
              </a:extLst>
            </xdr14:cNvPr>
            <xdr14:cNvContentPartPr/>
          </xdr14:nvContentPartPr>
          <xdr14:nvPr macro=""/>
          <xdr14:xfrm>
            <a:off x="5357880" y="10053916"/>
            <a:ext cx="1737000" cy="358200"/>
          </xdr14:xfrm>
        </xdr:contentPart>
      </mc:Choice>
      <mc:Fallback xmlns="">
        <xdr:pic>
          <xdr:nvPicPr>
            <xdr:cNvPr id="3" name="Inkt 2">
              <a:extLst>
                <a:ext uri="{FF2B5EF4-FFF2-40B4-BE49-F238E27FC236}">
                  <a16:creationId xmlns:a16="http://schemas.microsoft.com/office/drawing/2014/main" id="{B0A1F914-EFE5-CE38-524C-A7C99953097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49240" y="10044916"/>
              <a:ext cx="1754640" cy="37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479163</xdr:colOff>
      <xdr:row>72</xdr:row>
      <xdr:rowOff>123767</xdr:rowOff>
    </xdr:from>
    <xdr:to>
      <xdr:col>9</xdr:col>
      <xdr:colOff>66352</xdr:colOff>
      <xdr:row>75</xdr:row>
      <xdr:rowOff>7354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t 9">
              <a:extLst>
                <a:ext uri="{FF2B5EF4-FFF2-40B4-BE49-F238E27FC236}">
                  <a16:creationId xmlns:a16="http://schemas.microsoft.com/office/drawing/2014/main" id="{F4EC2BE9-E804-47E6-5280-FE997D7160E1}"/>
                </a:ext>
              </a:extLst>
            </xdr14:cNvPr>
            <xdr14:cNvContentPartPr/>
          </xdr14:nvContentPartPr>
          <xdr14:nvPr macro=""/>
          <xdr14:xfrm>
            <a:off x="7328880" y="10120876"/>
            <a:ext cx="382320" cy="306000"/>
          </xdr14:xfrm>
        </xdr:contentPart>
      </mc:Choice>
      <mc:Fallback xmlns="">
        <xdr:pic>
          <xdr:nvPicPr>
            <xdr:cNvPr id="10" name="Inkt 9">
              <a:extLst>
                <a:ext uri="{FF2B5EF4-FFF2-40B4-BE49-F238E27FC236}">
                  <a16:creationId xmlns:a16="http://schemas.microsoft.com/office/drawing/2014/main" id="{F4EC2BE9-E804-47E6-5280-FE997D7160E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320240" y="10112226"/>
              <a:ext cx="399960" cy="32366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49599</xdr:colOff>
      <xdr:row>73</xdr:row>
      <xdr:rowOff>124083</xdr:rowOff>
    </xdr:from>
    <xdr:to>
      <xdr:col>10</xdr:col>
      <xdr:colOff>49959</xdr:colOff>
      <xdr:row>75</xdr:row>
      <xdr:rowOff>13114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1" name="Inkt 10">
              <a:extLst>
                <a:ext uri="{FF2B5EF4-FFF2-40B4-BE49-F238E27FC236}">
                  <a16:creationId xmlns:a16="http://schemas.microsoft.com/office/drawing/2014/main" id="{358A0E5B-0D35-6EEA-DA39-A727EF6552BE}"/>
                </a:ext>
              </a:extLst>
            </xdr14:cNvPr>
            <xdr14:cNvContentPartPr/>
          </xdr14:nvContentPartPr>
          <xdr14:nvPr macro=""/>
          <xdr14:xfrm>
            <a:off x="8307360" y="10261996"/>
            <a:ext cx="360" cy="170640"/>
          </xdr14:xfrm>
        </xdr:contentPart>
      </mc:Choice>
      <mc:Fallback xmlns="">
        <xdr:pic>
          <xdr:nvPicPr>
            <xdr:cNvPr id="11" name="Inkt 10">
              <a:extLst>
                <a:ext uri="{FF2B5EF4-FFF2-40B4-BE49-F238E27FC236}">
                  <a16:creationId xmlns:a16="http://schemas.microsoft.com/office/drawing/2014/main" id="{358A0E5B-0D35-6EEA-DA39-A727EF6552BE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8298360" y="10252996"/>
              <a:ext cx="18000" cy="18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554872</xdr:colOff>
      <xdr:row>74</xdr:row>
      <xdr:rowOff>57799</xdr:rowOff>
    </xdr:from>
    <xdr:to>
      <xdr:col>10</xdr:col>
      <xdr:colOff>112239</xdr:colOff>
      <xdr:row>74</xdr:row>
      <xdr:rowOff>58159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" name="Inkt 13">
              <a:extLst>
                <a:ext uri="{FF2B5EF4-FFF2-40B4-BE49-F238E27FC236}">
                  <a16:creationId xmlns:a16="http://schemas.microsoft.com/office/drawing/2014/main" id="{D300465D-FC2F-7342-2378-D6EB819AD6A4}"/>
                </a:ext>
              </a:extLst>
            </xdr14:cNvPr>
            <xdr14:cNvContentPartPr/>
          </xdr14:nvContentPartPr>
          <xdr14:nvPr macro=""/>
          <xdr14:xfrm>
            <a:off x="8199720" y="10336516"/>
            <a:ext cx="170280" cy="360"/>
          </xdr14:xfrm>
        </xdr:contentPart>
      </mc:Choice>
      <mc:Fallback xmlns="">
        <xdr:pic>
          <xdr:nvPicPr>
            <xdr:cNvPr id="14" name="Inkt 13">
              <a:extLst>
                <a:ext uri="{FF2B5EF4-FFF2-40B4-BE49-F238E27FC236}">
                  <a16:creationId xmlns:a16="http://schemas.microsoft.com/office/drawing/2014/main" id="{D300465D-FC2F-7342-2378-D6EB819AD6A4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190720" y="10327516"/>
              <a:ext cx="18792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488439</xdr:colOff>
      <xdr:row>72</xdr:row>
      <xdr:rowOff>88127</xdr:rowOff>
    </xdr:from>
    <xdr:to>
      <xdr:col>11</xdr:col>
      <xdr:colOff>523166</xdr:colOff>
      <xdr:row>75</xdr:row>
      <xdr:rowOff>73234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9" name="Inkt 18">
              <a:extLst>
                <a:ext uri="{FF2B5EF4-FFF2-40B4-BE49-F238E27FC236}">
                  <a16:creationId xmlns:a16="http://schemas.microsoft.com/office/drawing/2014/main" id="{412C03BE-D5EC-E111-DED3-AEA69FF99047}"/>
                </a:ext>
              </a:extLst>
            </xdr14:cNvPr>
            <xdr14:cNvContentPartPr/>
          </xdr14:nvContentPartPr>
          <xdr14:nvPr macro=""/>
          <xdr14:xfrm>
            <a:off x="8746200" y="10085236"/>
            <a:ext cx="647640" cy="407520"/>
          </xdr14:xfrm>
        </xdr:contentPart>
      </mc:Choice>
      <mc:Fallback xmlns="">
        <xdr:pic>
          <xdr:nvPicPr>
            <xdr:cNvPr id="19" name="Inkt 18">
              <a:extLst>
                <a:ext uri="{FF2B5EF4-FFF2-40B4-BE49-F238E27FC236}">
                  <a16:creationId xmlns:a16="http://schemas.microsoft.com/office/drawing/2014/main" id="{412C03BE-D5EC-E111-DED3-AEA69FF99047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8737560" y="10076236"/>
              <a:ext cx="665280" cy="42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110053</xdr:colOff>
      <xdr:row>73</xdr:row>
      <xdr:rowOff>46683</xdr:rowOff>
    </xdr:from>
    <xdr:to>
      <xdr:col>12</xdr:col>
      <xdr:colOff>322453</xdr:colOff>
      <xdr:row>75</xdr:row>
      <xdr:rowOff>25354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20" name="Inkt 19">
              <a:extLst>
                <a:ext uri="{FF2B5EF4-FFF2-40B4-BE49-F238E27FC236}">
                  <a16:creationId xmlns:a16="http://schemas.microsoft.com/office/drawing/2014/main" id="{88EEDB2D-4559-E9BE-5D05-FEA3DF3C0A03}"/>
                </a:ext>
              </a:extLst>
            </xdr14:cNvPr>
            <xdr14:cNvContentPartPr/>
          </xdr14:nvContentPartPr>
          <xdr14:nvPr macro=""/>
          <xdr14:xfrm>
            <a:off x="9593640" y="10184596"/>
            <a:ext cx="212400" cy="260280"/>
          </xdr14:xfrm>
        </xdr:contentPart>
      </mc:Choice>
      <mc:Fallback xmlns="">
        <xdr:pic>
          <xdr:nvPicPr>
            <xdr:cNvPr id="20" name="Inkt 19">
              <a:extLst>
                <a:ext uri="{FF2B5EF4-FFF2-40B4-BE49-F238E27FC236}">
                  <a16:creationId xmlns:a16="http://schemas.microsoft.com/office/drawing/2014/main" id="{88EEDB2D-4559-E9BE-5D05-FEA3DF3C0A03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9584640" y="10175956"/>
              <a:ext cx="230040" cy="277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02.4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1484 24 24575,'-21'-6'0,"-2"2"0,2-1 0,-1 2 0,0 1 0,0 0 0,-1 0 0,0 2 0,-26 2 0,-7-1 0,-51-3 0,1 4 0,-1 3 0,-183 30 0,-39 42 0,166-36 0,159-39 0,-1 0 0,0 0 0,1-1 0,-1 1 0,2 1 0,-2-1 0,0 0 0,2 1 0,-1 0 0,1 0 0,-1 0 0,1 0 0,-1 1 0,2-2 0,-2 2 0,2 0 0,0-1 0,-1 1 0,2 0 0,-1 0 0,-2 6 0,0 9 0,-1 0 0,3 0 0,-2 26 0,2-17 0,2-20 0,-4 13 0,3 0 0,1 1 0,1 0 0,7 36 0,-5-51 0,-1 0 0,0-1 0,2 1 0,-1-1 0,2 0 0,-1 0 0,0 0 0,2 0 0,-1-1 0,1 0 0,0 1 0,-1-2 0,2 2 0,-1-2 0,1 0 0,0 1 0,1-2 0,-1 1 0,10 2 0,102 35 0,3-5 0,2-3 0,183 27 0,-78-24 0,416 21 0,237-42 0,1792-16 0,-2656 1 0,44 0 0,64-6 0,-110 4 0,0 0 0,1 0 0,-1-1 0,1-1 0,-2 0 0,0-1 0,0 0 0,29-14 0,-41 16 0,2-1 0,-2 2 0,1-2 0,-1 0 0,1 1 0,-2-1 0,2 1 0,-2-2 0,0 1 0,1 0 0,-2-1 0,1 2 0,-1-2 0,0 1 0,1-1 0,-2 1 0,1 0 0,-1-1 0,0-4 0,0 3 0,-1-1 0,1 0 0,-2 1 0,1 0 0,-1 0 0,1 0 0,-2 0 0,0-1 0,1 2 0,-2-1 0,1 0 0,-2 1 0,-6-7 0,-10-5 0,0 0 0,-2 1 0,-1 2 0,-35-19 0,-114-44 0,160 72 0,-149-58 0,-3 6 0,-244-58 0,-362-39 0,609 131 0,-1 4 0,-174 0 0,-331 18 0,308 4 0,-191-24 0,539 20 0,-85-9 79,-28 0-1523,102 9-5382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09.6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156 1 24575,'0'36'0,"3"9"0,-5-1 0,-1 0 0,-2 0 0,-25 85 0,-59 81 0,82-195-273,2 0 0,-1 0 0,3 0 0,-4 28 0,6-23-6553</inkml:trace>
  <inkml:trace contextRef="#ctx0" brushRef="#br0" timeOffset="1232.03">182 360 24575,'-1'-3'0,"14"-5"0,21-11 0,19-10 0,12-2 0,9-3 0,8-3 0,-5 3 0,-7 2 0,-11 4 0,-11 6 0,-10 4 0,-7 5 0,-18 4 0,-23 5 0,-23 1 0,-5 3-8191</inkml:trace>
  <inkml:trace contextRef="#ctx0" brushRef="#br0" timeOffset="3245.03">307 339 24575,'1'8'0,"0"-1"0,1 1 0,0-1 0,0 0 0,0 1 0,1-1 0,1 0 0,8 11 0,45 54 0,-27-38 0,-6-4-103,-7-11-212,-2 0-1,-1 1 1,21 37-1,-31-44-6510</inkml:trace>
  <inkml:trace contextRef="#ctx0" brushRef="#br0" timeOffset="5997.14">1170 379 24575,'0'339'-1365,"0"-322"-5461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16.6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24575,'0'7'0,"0"11"0,0 14 0,0 3 0,0 7 0,0 2 0,0-3 0,0 1 0,0-3 0,0-1 0,0-5 0,0-7-8191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25.4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24575,'531'0'-1365,"-513"0"-5461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26.5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28 24575,'0'684'0,"1"-661"0,1-1 0,8 26 0,-5-25 0,2 47 0,-8 27-1365,1-76-5461</inkml:trace>
  <inkml:trace contextRef="#ctx0" brushRef="#br0" timeOffset="882.99">73 668 24575,'2'-2'0,"-1"-1"0,1-1 0,0 2 0,1-1 0,0 0 0,-1 1 0,1-1 0,-1 1 0,1-1 0,0 2 0,0-2 0,3-1 0,6-4 0,31-23 0,0 0 0,1 3 0,3 1 0,0 2 0,69-26 0,265-77 0,-289 100 0,300-84 86,98-31-1537,-429 122-5375</inkml:trace>
  <inkml:trace contextRef="#ctx0" brushRef="#br0" timeOffset="2086.77">697 277 24575,'2'11'0,"1"1"0,0 0 0,1-1 0,2 1 0,-1-1 0,1 0 0,0-1 0,9 12 0,-1 0 0,121 216 0,-130-230-95,9 14-328,-3 0-1,17 37 1,-24-45-6403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23T12:25:31.2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16 152 24575,'38'-34'0,"-18"16"0,0 0 0,2 0 0,1 2 0,36-21 0,-58 35 0,1 1 0,0 0 0,1 0 0,-1 0 0,0 1 0,0-1 0,0 0 0,1 1 0,-1-1 0,0 1 0,1-1 0,-1 1 0,1 0 0,-1 0 0,0 0 0,1 0 0,-1 0 0,0 1 0,1-1 0,-1 1 0,0 0 0,1-1 0,-1 1 0,2 0 0,-1 2 0,0-1 0,-1 1 0,1-1 0,-1 0 0,0 1 0,0-1 0,0 1 0,0 1 0,0-2 0,-1 1 0,1 1 0,-1-2 0,2 8 0,1 9 0,-1 0 0,-1 1 0,-1 38 0,-1-58 0,-1 65 0,16 130 0,-14-191 0,0 1 0,-1-2 0,0 2 0,1-1 0,-1 0 0,-1 0 0,1 0 0,-1 0 0,0 1 0,0-2 0,0 2 0,-1-2 0,1 1 0,-1 0 0,-3 5 0,0-4 0,0 0 0,0 0 0,0-1 0,-1 1 0,1-1 0,-1 1 0,0-2 0,-1 1 0,-6 2 0,-134 54 0,60-27 0,87-33 0,0 0 0,0 0 0,0 0 0,0 0 0,1 0 0,-1 0 0,0 0 0,0 0 0,0 0 0,0 0 0,0 0 0,0 1 0,0-1 0,0 0 0,0 0 0,1 0 0,-1 0 0,0 0 0,0 0 0,0 0 0,0 0 0,0 1 0,0-1 0,0 0 0,0 0 0,0 0 0,0 0 0,0 0 0,0 0 0,0 1 0,0-1 0,0 0 0,0 0 0,0 0 0,0 0 0,0 0 0,0 0 0,0 1 0,0-1 0,0 0 0,0 0 0,0 0 0,0 0 0,0 0 0,-1 0 0,1 0 0,0 1 0,0-1 0,0 0 0,0 0 0,0 0 0,0 0 0,0 0 0,0 0 0,-1 0 0,1 0 0,0 0 0,0 0 0,0 0 0,0 0 0,0 0 0,0 0 0,0 0 0,-1 0 0,20 3 0,26 0 0,460-4-1365,-485 1-5461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R85"/>
  <sheetViews>
    <sheetView showGridLines="0" tabSelected="1" topLeftCell="A9" zoomScale="46" zoomScaleNormal="115" workbookViewId="0">
      <pane ySplit="1" topLeftCell="A10" activePane="bottomLeft" state="frozen"/>
      <selection activeCell="A9" sqref="A9"/>
      <selection pane="bottomLeft" activeCell="G79" sqref="G79"/>
    </sheetView>
  </sheetViews>
  <sheetFormatPr defaultColWidth="9.1796875" defaultRowHeight="10" x14ac:dyDescent="0.2"/>
  <cols>
    <col min="1" max="4" width="2.453125" style="1" customWidth="1"/>
    <col min="5" max="5" width="74.453125" style="1" customWidth="1"/>
    <col min="6" max="8" width="9.1796875" style="1"/>
    <col min="9" max="9" width="2.7265625" style="1" customWidth="1"/>
    <col min="10" max="16384" width="9.1796875" style="1"/>
  </cols>
  <sheetData>
    <row r="4" spans="1:44" ht="10.5" x14ac:dyDescent="0.25">
      <c r="F4" s="2"/>
    </row>
    <row r="6" spans="1:44" x14ac:dyDescent="0.2">
      <c r="A6" s="1" t="s">
        <v>44</v>
      </c>
    </row>
    <row r="10" spans="1:44" x14ac:dyDescent="0.2">
      <c r="A10" s="20" t="s">
        <v>59</v>
      </c>
      <c r="B10" s="20"/>
      <c r="C10" s="20"/>
      <c r="D10" s="20"/>
      <c r="E10" s="20"/>
    </row>
    <row r="12" spans="1:44" x14ac:dyDescent="0.2">
      <c r="E12" s="21" t="s">
        <v>67</v>
      </c>
      <c r="AR12" s="33">
        <v>0</v>
      </c>
    </row>
    <row r="13" spans="1:44" x14ac:dyDescent="0.2">
      <c r="AR13" s="24">
        <v>1.34E-2</v>
      </c>
    </row>
    <row r="14" spans="1:44" x14ac:dyDescent="0.2">
      <c r="D14" s="13" t="s">
        <v>29</v>
      </c>
      <c r="E14" s="1" t="s">
        <v>49</v>
      </c>
      <c r="F14" s="15"/>
      <c r="AR14" s="24">
        <v>4.2700000000000002E-2</v>
      </c>
    </row>
    <row r="15" spans="1:44" ht="10.5" x14ac:dyDescent="0.25">
      <c r="A15" s="2"/>
      <c r="B15" s="2"/>
      <c r="C15" s="2"/>
      <c r="D15" s="13" t="s">
        <v>30</v>
      </c>
      <c r="E15" s="1" t="s">
        <v>50</v>
      </c>
      <c r="F15" s="15"/>
    </row>
    <row r="16" spans="1:44" x14ac:dyDescent="0.2">
      <c r="E16" s="1" t="s">
        <v>51</v>
      </c>
      <c r="F16" s="15"/>
    </row>
    <row r="17" spans="1:10" x14ac:dyDescent="0.2">
      <c r="E17" s="1" t="s">
        <v>8</v>
      </c>
      <c r="F17" s="19"/>
    </row>
    <row r="18" spans="1:10" x14ac:dyDescent="0.2">
      <c r="E18" s="1" t="s">
        <v>41</v>
      </c>
      <c r="F18" s="16">
        <v>0.93</v>
      </c>
    </row>
    <row r="19" spans="1:10" x14ac:dyDescent="0.2">
      <c r="F19" s="10"/>
    </row>
    <row r="20" spans="1:10" ht="10.5" x14ac:dyDescent="0.25">
      <c r="A20" s="2" t="s">
        <v>0</v>
      </c>
    </row>
    <row r="21" spans="1:10" x14ac:dyDescent="0.2">
      <c r="E21" s="1" t="s">
        <v>7</v>
      </c>
      <c r="F21" s="3">
        <v>44197</v>
      </c>
      <c r="G21" s="1" t="s">
        <v>4</v>
      </c>
    </row>
    <row r="22" spans="1:10" hidden="1" x14ac:dyDescent="0.2">
      <c r="E22" s="1" t="s">
        <v>5</v>
      </c>
      <c r="F22" s="4">
        <v>12</v>
      </c>
      <c r="G22" s="1" t="s">
        <v>6</v>
      </c>
    </row>
    <row r="23" spans="1:10" x14ac:dyDescent="0.2">
      <c r="E23" s="1" t="s">
        <v>42</v>
      </c>
      <c r="F23" s="3">
        <v>44561</v>
      </c>
      <c r="G23" s="1" t="s">
        <v>4</v>
      </c>
    </row>
    <row r="25" spans="1:10" x14ac:dyDescent="0.2">
      <c r="E25" s="1" t="s">
        <v>1</v>
      </c>
      <c r="F25" s="1" t="s">
        <v>3</v>
      </c>
    </row>
    <row r="26" spans="1:10" x14ac:dyDescent="0.2">
      <c r="E26" s="1" t="s">
        <v>2</v>
      </c>
      <c r="F26" s="14">
        <v>1000</v>
      </c>
      <c r="G26" s="1" t="s">
        <v>40</v>
      </c>
    </row>
    <row r="28" spans="1:10" ht="10.5" x14ac:dyDescent="0.25">
      <c r="A28" s="2" t="s">
        <v>45</v>
      </c>
    </row>
    <row r="30" spans="1:10" ht="10.5" x14ac:dyDescent="0.25">
      <c r="C30" s="2" t="s">
        <v>23</v>
      </c>
    </row>
    <row r="31" spans="1:10" x14ac:dyDescent="0.2">
      <c r="D31" s="5" t="s">
        <v>9</v>
      </c>
    </row>
    <row r="32" spans="1:10" x14ac:dyDescent="0.2">
      <c r="E32" s="1" t="s">
        <v>10</v>
      </c>
      <c r="J32" s="17"/>
    </row>
    <row r="33" spans="1:10" x14ac:dyDescent="0.2">
      <c r="E33" s="1" t="s">
        <v>27</v>
      </c>
      <c r="J33" s="17"/>
    </row>
    <row r="34" spans="1:10" ht="10.5" x14ac:dyDescent="0.25">
      <c r="D34" s="13" t="s">
        <v>31</v>
      </c>
      <c r="E34" s="5" t="str">
        <f>"Totaal "&amp; D31</f>
        <v>Totaal Subsidies conform contract</v>
      </c>
      <c r="F34" s="5"/>
      <c r="G34" s="5"/>
      <c r="H34" s="5"/>
      <c r="I34" s="5"/>
      <c r="J34" s="6">
        <f>SUM(J32:J33)</f>
        <v>0</v>
      </c>
    </row>
    <row r="35" spans="1:10" ht="10.5" x14ac:dyDescent="0.25">
      <c r="D35" s="13"/>
      <c r="J35" s="6"/>
    </row>
    <row r="36" spans="1:10" x14ac:dyDescent="0.2">
      <c r="D36" s="13" t="s">
        <v>32</v>
      </c>
      <c r="E36" s="1" t="s">
        <v>11</v>
      </c>
      <c r="J36" s="17"/>
    </row>
    <row r="37" spans="1:10" x14ac:dyDescent="0.2">
      <c r="D37" s="13" t="s">
        <v>33</v>
      </c>
      <c r="E37" s="1" t="s">
        <v>28</v>
      </c>
      <c r="J37" s="17"/>
    </row>
    <row r="38" spans="1:10" x14ac:dyDescent="0.2">
      <c r="D38" s="13"/>
    </row>
    <row r="39" spans="1:10" x14ac:dyDescent="0.2">
      <c r="D39" s="13" t="s">
        <v>34</v>
      </c>
      <c r="E39" s="1" t="s">
        <v>39</v>
      </c>
      <c r="J39" s="17"/>
    </row>
    <row r="40" spans="1:10" ht="10.5" x14ac:dyDescent="0.25">
      <c r="C40" s="7" t="s">
        <v>24</v>
      </c>
      <c r="D40" s="7"/>
      <c r="E40" s="8"/>
      <c r="F40" s="8"/>
      <c r="G40" s="8"/>
      <c r="H40" s="8"/>
      <c r="I40" s="8"/>
      <c r="J40" s="9">
        <f>SUM(J34,J36,J37,J39)</f>
        <v>0</v>
      </c>
    </row>
    <row r="41" spans="1:10" ht="10.5" x14ac:dyDescent="0.25">
      <c r="C41" s="28"/>
      <c r="D41" s="28"/>
      <c r="E41" s="29"/>
      <c r="F41" s="29"/>
      <c r="G41" s="29"/>
      <c r="H41" s="29"/>
      <c r="I41" s="29"/>
      <c r="J41" s="30"/>
    </row>
    <row r="42" spans="1:10" ht="10.5" x14ac:dyDescent="0.25">
      <c r="C42" s="13" t="s">
        <v>46</v>
      </c>
      <c r="D42" s="2" t="s">
        <v>60</v>
      </c>
      <c r="H42" s="18"/>
      <c r="J42" s="6"/>
    </row>
    <row r="43" spans="1:10" x14ac:dyDescent="0.2">
      <c r="C43" s="13" t="s">
        <v>47</v>
      </c>
      <c r="D43" s="1" t="s">
        <v>48</v>
      </c>
      <c r="H43" s="27">
        <v>4.2700000000000002E-2</v>
      </c>
    </row>
    <row r="44" spans="1:10" ht="10.5" x14ac:dyDescent="0.25">
      <c r="A44" s="13"/>
      <c r="B44" s="13"/>
      <c r="C44" s="13" t="s">
        <v>35</v>
      </c>
      <c r="D44" s="37" t="s">
        <v>60</v>
      </c>
      <c r="E44" s="37"/>
      <c r="J44" s="26">
        <f>(1+H43)*H42</f>
        <v>0</v>
      </c>
    </row>
    <row r="45" spans="1:10" ht="10.5" x14ac:dyDescent="0.25">
      <c r="D45" s="2"/>
      <c r="J45" s="6"/>
    </row>
    <row r="46" spans="1:10" x14ac:dyDescent="0.2">
      <c r="D46" s="5" t="s">
        <v>12</v>
      </c>
      <c r="J46" s="4"/>
    </row>
    <row r="47" spans="1:10" x14ac:dyDescent="0.2">
      <c r="D47" s="34" t="s">
        <v>52</v>
      </c>
      <c r="E47" s="1" t="s">
        <v>17</v>
      </c>
      <c r="J47" s="18"/>
    </row>
    <row r="48" spans="1:10" x14ac:dyDescent="0.2">
      <c r="D48" s="35"/>
      <c r="E48" s="1" t="s">
        <v>18</v>
      </c>
      <c r="J48" s="18"/>
    </row>
    <row r="49" spans="1:11" x14ac:dyDescent="0.2">
      <c r="D49" s="35"/>
      <c r="E49" s="1" t="s">
        <v>13</v>
      </c>
      <c r="J49" s="18"/>
    </row>
    <row r="50" spans="1:11" x14ac:dyDescent="0.2">
      <c r="D50" s="35"/>
      <c r="E50" s="1" t="s">
        <v>19</v>
      </c>
      <c r="J50" s="18"/>
    </row>
    <row r="51" spans="1:11" x14ac:dyDescent="0.2">
      <c r="D51" s="35"/>
      <c r="J51" s="23"/>
    </row>
    <row r="52" spans="1:11" x14ac:dyDescent="0.2">
      <c r="D52" s="35"/>
      <c r="E52" s="1" t="s">
        <v>20</v>
      </c>
      <c r="J52" s="18"/>
    </row>
    <row r="53" spans="1:11" x14ac:dyDescent="0.2">
      <c r="D53" s="35"/>
      <c r="J53" s="23"/>
    </row>
    <row r="54" spans="1:11" x14ac:dyDescent="0.2">
      <c r="D54" s="36"/>
      <c r="E54" s="1" t="s">
        <v>22</v>
      </c>
      <c r="J54" s="18"/>
    </row>
    <row r="55" spans="1:11" ht="10.5" x14ac:dyDescent="0.25">
      <c r="D55" s="2"/>
      <c r="E55" s="1" t="s">
        <v>21</v>
      </c>
      <c r="J55" s="18"/>
    </row>
    <row r="56" spans="1:11" ht="10.5" x14ac:dyDescent="0.25">
      <c r="D56" s="2"/>
      <c r="E56" s="1" t="s">
        <v>38</v>
      </c>
      <c r="J56" s="18"/>
    </row>
    <row r="57" spans="1:11" ht="10.5" x14ac:dyDescent="0.25">
      <c r="D57" s="2"/>
      <c r="J57" s="31"/>
    </row>
    <row r="58" spans="1:11" ht="10.5" x14ac:dyDescent="0.25">
      <c r="D58" s="2"/>
      <c r="E58" s="1" t="s">
        <v>53</v>
      </c>
      <c r="J58" s="18"/>
    </row>
    <row r="59" spans="1:11" ht="10.5" x14ac:dyDescent="0.25">
      <c r="D59" s="2"/>
      <c r="J59" s="23"/>
      <c r="K59" s="2"/>
    </row>
    <row r="60" spans="1:11" ht="10.5" x14ac:dyDescent="0.25">
      <c r="D60" s="2"/>
      <c r="E60" s="1" t="s">
        <v>25</v>
      </c>
      <c r="J60" s="18"/>
      <c r="K60" s="22"/>
    </row>
    <row r="61" spans="1:11" s="2" customFormat="1" ht="10.5" x14ac:dyDescent="0.25">
      <c r="A61" s="13"/>
      <c r="B61" s="13"/>
      <c r="C61" s="13" t="s">
        <v>36</v>
      </c>
      <c r="D61" s="2" t="str">
        <f>"Totaal "&amp; D46</f>
        <v>Totaal Covid-19 kosten</v>
      </c>
      <c r="J61" s="25">
        <f>SUM(J47:J50,J52,J54:J56,J58,J60)</f>
        <v>0</v>
      </c>
    </row>
    <row r="62" spans="1:11" ht="10.5" x14ac:dyDescent="0.25">
      <c r="D62" s="2"/>
      <c r="J62" s="6"/>
    </row>
    <row r="63" spans="1:11" ht="10.5" x14ac:dyDescent="0.25">
      <c r="C63" s="7" t="s">
        <v>61</v>
      </c>
      <c r="D63" s="7"/>
      <c r="E63" s="8"/>
      <c r="F63" s="8"/>
      <c r="G63" s="8"/>
      <c r="H63" s="8"/>
      <c r="I63" s="8"/>
      <c r="J63" s="9">
        <f>SUM(J44,J61)</f>
        <v>0</v>
      </c>
    </row>
    <row r="65" spans="1:10" ht="10.5" x14ac:dyDescent="0.25">
      <c r="A65" s="2" t="s">
        <v>65</v>
      </c>
    </row>
    <row r="67" spans="1:10" x14ac:dyDescent="0.2">
      <c r="E67" s="1" t="s">
        <v>62</v>
      </c>
      <c r="F67" s="11">
        <f>-1 * J63</f>
        <v>0</v>
      </c>
      <c r="G67" s="1" t="str">
        <f>$F$25</f>
        <v>EUR</v>
      </c>
      <c r="J67" s="4"/>
    </row>
    <row r="68" spans="1:10" x14ac:dyDescent="0.2">
      <c r="E68" s="1" t="s">
        <v>15</v>
      </c>
      <c r="F68" s="11">
        <f>-1*J61</f>
        <v>0</v>
      </c>
      <c r="G68" s="1" t="str">
        <f>$F$25</f>
        <v>EUR</v>
      </c>
      <c r="J68" s="4"/>
    </row>
    <row r="69" spans="1:10" x14ac:dyDescent="0.2">
      <c r="F69" s="11"/>
    </row>
    <row r="70" spans="1:10" x14ac:dyDescent="0.2">
      <c r="E70" s="1" t="s">
        <v>16</v>
      </c>
      <c r="F70" s="11">
        <f>(F67*F81)</f>
        <v>0</v>
      </c>
      <c r="G70" s="1" t="str">
        <f>$F$25</f>
        <v>EUR</v>
      </c>
    </row>
    <row r="71" spans="1:10" x14ac:dyDescent="0.2">
      <c r="E71" s="1" t="s">
        <v>14</v>
      </c>
      <c r="F71" s="11">
        <f>J40</f>
        <v>0</v>
      </c>
      <c r="G71" s="1" t="str">
        <f>$F$25</f>
        <v>EUR</v>
      </c>
    </row>
    <row r="72" spans="1:10" x14ac:dyDescent="0.2">
      <c r="F72" s="11"/>
    </row>
    <row r="73" spans="1:10" x14ac:dyDescent="0.2">
      <c r="E73" s="1" t="s">
        <v>63</v>
      </c>
      <c r="F73" s="11">
        <f>MAX(0,F70-F71)</f>
        <v>0</v>
      </c>
      <c r="G73" s="1" t="str">
        <f>$F$25</f>
        <v>EUR</v>
      </c>
    </row>
    <row r="74" spans="1:10" x14ac:dyDescent="0.2">
      <c r="E74" s="13" t="s">
        <v>69</v>
      </c>
      <c r="F74" s="18"/>
      <c r="G74" s="1" t="s">
        <v>3</v>
      </c>
    </row>
    <row r="75" spans="1:10" x14ac:dyDescent="0.2">
      <c r="E75" s="1" t="s">
        <v>66</v>
      </c>
      <c r="F75" s="11">
        <f>F71+F73+F74</f>
        <v>0</v>
      </c>
      <c r="G75" s="1" t="str">
        <f>$F$25</f>
        <v>EUR</v>
      </c>
    </row>
    <row r="76" spans="1:10" x14ac:dyDescent="0.2">
      <c r="F76" s="3"/>
    </row>
    <row r="77" spans="1:10" ht="10.5" x14ac:dyDescent="0.25">
      <c r="A77" s="2"/>
      <c r="B77" s="2"/>
      <c r="C77" s="2"/>
      <c r="D77" s="13" t="s">
        <v>37</v>
      </c>
      <c r="E77" s="7" t="s">
        <v>43</v>
      </c>
      <c r="F77" s="12">
        <f>IF(F75&gt;0,MAX(0,F73-F75),F73)</f>
        <v>0</v>
      </c>
      <c r="G77" s="1" t="str">
        <f>$F$25</f>
        <v>EUR</v>
      </c>
    </row>
    <row r="79" spans="1:10" x14ac:dyDescent="0.2">
      <c r="E79" s="1" t="s">
        <v>1</v>
      </c>
      <c r="F79" s="1" t="str">
        <f>$F$25</f>
        <v>EUR</v>
      </c>
    </row>
    <row r="80" spans="1:10" x14ac:dyDescent="0.2">
      <c r="E80" s="1" t="s">
        <v>2</v>
      </c>
      <c r="F80" s="4">
        <f>$F$26</f>
        <v>1000</v>
      </c>
    </row>
    <row r="81" spans="4:7" x14ac:dyDescent="0.2">
      <c r="E81" s="1" t="s">
        <v>26</v>
      </c>
      <c r="F81" s="10">
        <f>F18</f>
        <v>0.93</v>
      </c>
    </row>
    <row r="83" spans="4:7" x14ac:dyDescent="0.2">
      <c r="D83" s="1" t="s">
        <v>54</v>
      </c>
      <c r="E83" s="1" t="s">
        <v>58</v>
      </c>
      <c r="F83" s="18"/>
      <c r="G83" s="1" t="s">
        <v>55</v>
      </c>
    </row>
    <row r="84" spans="4:7" x14ac:dyDescent="0.2">
      <c r="D84" s="1" t="s">
        <v>56</v>
      </c>
      <c r="E84" s="1" t="s">
        <v>64</v>
      </c>
      <c r="F84" s="18"/>
      <c r="G84" s="1" t="s">
        <v>55</v>
      </c>
    </row>
    <row r="85" spans="4:7" x14ac:dyDescent="0.2">
      <c r="D85" s="1" t="s">
        <v>57</v>
      </c>
      <c r="E85" s="1" t="s">
        <v>68</v>
      </c>
      <c r="F85" s="32">
        <f>F77-F83-F84</f>
        <v>0</v>
      </c>
      <c r="G85" s="1" t="s">
        <v>55</v>
      </c>
    </row>
  </sheetData>
  <mergeCells count="2">
    <mergeCell ref="D47:D54"/>
    <mergeCell ref="D44:E44"/>
  </mergeCells>
  <dataValidations count="1">
    <dataValidation type="list" allowBlank="1" showInputMessage="1" showErrorMessage="1" sqref="H43" xr:uid="{CBE7DB32-FC3D-EB46-80EB-8CCEC04AEB33}">
      <formula1>$AR$12:$AR$14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9ef02d-dca2-4008-a09f-102c2d73e077">
      <Terms xmlns="http://schemas.microsoft.com/office/infopath/2007/PartnerControls"/>
    </lcf76f155ced4ddcb4097134ff3c332f>
    <TaxCatchAll xmlns="ea6e1c2d-c477-43f6-b3eb-0761957edc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7" ma:contentTypeDescription="Een nieuw document maken." ma:contentTypeScope="" ma:versionID="79a232ba894136869ec3cc4de5135d53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793e19010e65ee61940c54a110d0a22d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484045-25A6-4D31-BF3C-5C9B838F1189}"/>
</file>

<file path=docMetadata/LabelInfo.xml><?xml version="1.0" encoding="utf-8"?>
<clbl:labelList xmlns:clbl="http://schemas.microsoft.com/office/2020/mipLabelMetadata">
  <clbl:label id="{7e7b40a7-8a30-46b2-a224-03c1cdffe4e1}" enabled="1" method="Standard" siteId="{6f9c9947-3a32-45de-834e-3b44abdccf0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BVOV 2021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Oeveren, Kim</dc:creator>
  <cp:lastModifiedBy>Jan Willem Kuil</cp:lastModifiedBy>
  <cp:lastPrinted>2021-05-11T13:21:38Z</cp:lastPrinted>
  <dcterms:created xsi:type="dcterms:W3CDTF">2020-09-02T12:02:26Z</dcterms:created>
  <dcterms:modified xsi:type="dcterms:W3CDTF">2023-04-06T03:35:04Z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  <property fmtid="{D5CDD505-2E9C-101B-9397-08002B2CF9AE}" pid="3" name="MediaServiceImageTags">
    <vt:lpwstr/>
  </property>
</Properties>
</file>